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55A12785-4A85-45BC-AD7B-22610ACAFAF4}" revIDLastSave="0" xr10:uidLastSave="{00000000-0000-0000-0000-000000000000}"/>
  <bookViews>
    <workbookView tabRatio="708" xr2:uid="{00000000-000D-0000-FFFF-FFFF00000000}" windowHeight="11040" windowWidth="20730" xWindow="-120" yWindow="-120"/>
  </bookViews>
  <sheets>
    <sheet r:id="rId1" name="【様式1】要望調査票" sheetId="5"/>
    <sheet r:id="rId2" name="【様式２】取組主体計画" sheetId="3"/>
    <sheet r:id="rId3" name="補助金額計算書【遮光資材・反射シート・ハウス以外】" sheetId="13"/>
    <sheet r:id="rId4" name="補助金額計算書【遮光資材】" sheetId="20"/>
    <sheet r:id="rId5" name="補助金額計算書【反射シート】" sheetId="18"/>
    <sheet r:id="rId6" name="補助金額計算書【ハウス】" sheetId="10"/>
    <sheet r:id="rId7" name="【様式３】コピー用" sheetId="4" state="hidden"/>
    <sheet r:id="rId8" name="【別記様式第1号】実施計画書" sheetId="15" state="hidden"/>
    <sheet r:id="rId9" name="記入要領" sheetId="17" state="hidden"/>
    <sheet r:id="rId10" name="リスト（編集しないこと）" sheetId="6" state="hidden"/>
  </sheets>
  <definedNames>
    <definedName hidden="1" localSheetId="1" name="_xlnm._FilterDatabase">【様式２】取組主体計画!$A$6:$AM$44</definedName>
    <definedName localSheetId="0" name="_xlnm.Print_Area">【様式1】要望調査票!$A$1:$AP$37</definedName>
    <definedName localSheetId="1" name="_xlnm.Print_Area">【様式２】取組主体計画!$A$1:$AM$51</definedName>
    <definedName localSheetId="6" name="_xlnm.Print_Area">【様式３】コピー用!$B$1:$Y$10</definedName>
    <definedName localSheetId="8" name="_xlnm.Print_Area">記入要領!$A$1:$E$14</definedName>
    <definedName localSheetId="5" name="_xlnm.Print_Area">補助金額計算書【ハウス】!$B$1:$Q$78</definedName>
    <definedName localSheetId="3" name="_xlnm.Print_Area">補助金額計算書【遮光資材】!$A$1:$Q$30</definedName>
    <definedName localSheetId="2" name="_xlnm.Print_Area">補助金額計算書【遮光資材・反射シート・ハウス以外】!$A$1:$U$36</definedName>
    <definedName localSheetId="4" name="_xlnm.Print_Area">補助金額計算書【反射シート】!$A$1:$Q$30</definedName>
    <definedName localSheetId="1" name="_xlnm.Print_Titles">【様式２】取組主体計画!$A:$B,【様式２】取組主体計画!$1:$8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6" i="15" l="1"/>
  <c r="W27" i="15"/>
  <c r="W28" i="15"/>
  <c r="W25" i="15"/>
  <c r="J8" i="20"/>
  <c r="J9" i="20"/>
  <c r="J10" i="20"/>
  <c r="J11" i="20"/>
  <c r="J12" i="20"/>
  <c r="J13" i="20"/>
  <c r="J14" i="20"/>
  <c r="J15" i="20"/>
  <c r="J16" i="20"/>
  <c r="J17" i="20"/>
  <c r="J18" i="20"/>
  <c r="J19" i="20"/>
  <c r="J20" i="20"/>
  <c r="J21" i="20"/>
  <c r="J22" i="20"/>
  <c r="J23" i="20"/>
  <c r="J24" i="20"/>
  <c r="J25" i="20"/>
  <c r="S20" i="3" l="1"/>
  <c r="T20" i="3"/>
  <c r="S21" i="3"/>
  <c r="T21" i="3"/>
  <c r="S22" i="3"/>
  <c r="T22" i="3"/>
  <c r="S23" i="3"/>
  <c r="T23" i="3"/>
  <c r="S24" i="3"/>
  <c r="T24" i="3"/>
  <c r="S25" i="3"/>
  <c r="T25" i="3"/>
  <c r="A20" i="3"/>
  <c r="A21" i="3"/>
  <c r="A22" i="3"/>
  <c r="A23" i="3"/>
  <c r="A24" i="3"/>
  <c r="A25" i="3"/>
  <c r="S13" i="3"/>
  <c r="T13" i="3"/>
  <c r="S14" i="3"/>
  <c r="T14" i="3"/>
  <c r="S15" i="3"/>
  <c r="T15" i="3"/>
  <c r="S16" i="3"/>
  <c r="T16" i="3"/>
  <c r="S17" i="3"/>
  <c r="T17" i="3"/>
  <c r="S18" i="3"/>
  <c r="T18" i="3"/>
  <c r="S19" i="3"/>
  <c r="T19" i="3"/>
  <c r="S26" i="3"/>
  <c r="T26" i="3"/>
  <c r="S27" i="3"/>
  <c r="T27" i="3"/>
  <c r="S28" i="3"/>
  <c r="T28" i="3"/>
  <c r="S29" i="3"/>
  <c r="T29" i="3"/>
  <c r="S30" i="3"/>
  <c r="T30" i="3"/>
  <c r="S31" i="3"/>
  <c r="T31" i="3"/>
  <c r="S32" i="3"/>
  <c r="T32" i="3"/>
  <c r="A13" i="3"/>
  <c r="A14" i="3"/>
  <c r="A15" i="3"/>
  <c r="A16" i="3"/>
  <c r="A17" i="3"/>
  <c r="A18" i="3"/>
  <c r="A19" i="3"/>
  <c r="A26" i="3"/>
  <c r="A27" i="3"/>
  <c r="A28" i="3"/>
  <c r="A29" i="3"/>
  <c r="A30" i="3"/>
  <c r="A31" i="3"/>
  <c r="A32" i="3"/>
  <c r="A33" i="3"/>
  <c r="A34" i="3"/>
  <c r="A35" i="3"/>
  <c r="A36" i="3"/>
  <c r="A37" i="3"/>
  <c r="T107" i="10"/>
  <c r="U107" i="10" s="1"/>
  <c r="K107" i="10"/>
  <c r="G107" i="10"/>
  <c r="G108" i="10" s="1"/>
  <c r="E107" i="10"/>
  <c r="J106" i="10"/>
  <c r="D106" i="10"/>
  <c r="I106" i="10" s="1"/>
  <c r="J105" i="10"/>
  <c r="D105" i="10"/>
  <c r="D107" i="10" s="1"/>
  <c r="D108" i="10" s="1"/>
  <c r="J104" i="10"/>
  <c r="D104" i="10"/>
  <c r="I104" i="10" s="1"/>
  <c r="L104" i="10" s="1"/>
  <c r="M103" i="10"/>
  <c r="N103" i="10" s="1"/>
  <c r="J103" i="10"/>
  <c r="D103" i="10"/>
  <c r="I103" i="10" s="1"/>
  <c r="L103" i="10" s="1"/>
  <c r="J102" i="10"/>
  <c r="D102" i="10"/>
  <c r="I102" i="10" s="1"/>
  <c r="J101" i="10"/>
  <c r="D101" i="10"/>
  <c r="I101" i="10" s="1"/>
  <c r="L101" i="10" s="1"/>
  <c r="M101" i="10" s="1"/>
  <c r="G98" i="10"/>
  <c r="U97" i="10"/>
  <c r="T97" i="10"/>
  <c r="K97" i="10"/>
  <c r="G97" i="10"/>
  <c r="E97" i="10"/>
  <c r="J96" i="10"/>
  <c r="D96" i="10"/>
  <c r="I96" i="10" s="1"/>
  <c r="M95" i="10"/>
  <c r="N95" i="10" s="1"/>
  <c r="L95" i="10"/>
  <c r="J95" i="10"/>
  <c r="D95" i="10"/>
  <c r="I95" i="10" s="1"/>
  <c r="J94" i="10"/>
  <c r="J97" i="10" s="1"/>
  <c r="I94" i="10"/>
  <c r="D94" i="10"/>
  <c r="J93" i="10"/>
  <c r="D93" i="10"/>
  <c r="I93" i="10" s="1"/>
  <c r="J92" i="10"/>
  <c r="D92" i="10"/>
  <c r="I92" i="10" s="1"/>
  <c r="J91" i="10"/>
  <c r="D91" i="10"/>
  <c r="T87" i="10"/>
  <c r="U87" i="10" s="1"/>
  <c r="K87" i="10"/>
  <c r="G87" i="10"/>
  <c r="G88" i="10" s="1"/>
  <c r="E87" i="10"/>
  <c r="J86" i="10"/>
  <c r="D86" i="10"/>
  <c r="I86" i="10" s="1"/>
  <c r="J85" i="10"/>
  <c r="D85" i="10"/>
  <c r="I85" i="10" s="1"/>
  <c r="J84" i="10"/>
  <c r="D84" i="10"/>
  <c r="I84" i="10" s="1"/>
  <c r="L84" i="10" s="1"/>
  <c r="J83" i="10"/>
  <c r="D83" i="10"/>
  <c r="I83" i="10" s="1"/>
  <c r="L83" i="10" s="1"/>
  <c r="M83" i="10" s="1"/>
  <c r="O83" i="10" s="1"/>
  <c r="M82" i="10"/>
  <c r="O82" i="10" s="1"/>
  <c r="L82" i="10"/>
  <c r="J82" i="10"/>
  <c r="D82" i="10"/>
  <c r="I82" i="10" s="1"/>
  <c r="M81" i="10"/>
  <c r="J81" i="10"/>
  <c r="D81" i="10"/>
  <c r="I81" i="10" s="1"/>
  <c r="L81" i="10" s="1"/>
  <c r="G78" i="10"/>
  <c r="U77" i="10"/>
  <c r="T77" i="10"/>
  <c r="K77" i="10"/>
  <c r="G77" i="10"/>
  <c r="E77" i="10"/>
  <c r="L76" i="10"/>
  <c r="M76" i="10" s="1"/>
  <c r="J76" i="10"/>
  <c r="D76" i="10"/>
  <c r="I76" i="10" s="1"/>
  <c r="J75" i="10"/>
  <c r="D75" i="10"/>
  <c r="I75" i="10" s="1"/>
  <c r="M74" i="10"/>
  <c r="L74" i="10"/>
  <c r="J74" i="10"/>
  <c r="I74" i="10"/>
  <c r="D74" i="10"/>
  <c r="J73" i="10"/>
  <c r="D73" i="10"/>
  <c r="I73" i="10" s="1"/>
  <c r="J72" i="10"/>
  <c r="D72" i="10"/>
  <c r="I72" i="10" s="1"/>
  <c r="J71" i="10"/>
  <c r="J77" i="10" s="1"/>
  <c r="D71" i="10"/>
  <c r="T67" i="10"/>
  <c r="U67" i="10" s="1"/>
  <c r="K67" i="10"/>
  <c r="G67" i="10"/>
  <c r="G68" i="10" s="1"/>
  <c r="E67" i="10"/>
  <c r="E6" i="10" s="1"/>
  <c r="J66" i="10"/>
  <c r="I66" i="10"/>
  <c r="D66" i="10"/>
  <c r="J65" i="10"/>
  <c r="J67" i="10" s="1"/>
  <c r="D65" i="10"/>
  <c r="D67" i="10" s="1"/>
  <c r="D68" i="10" s="1"/>
  <c r="J64" i="10"/>
  <c r="D64" i="10"/>
  <c r="I64" i="10" s="1"/>
  <c r="L64" i="10" s="1"/>
  <c r="M63" i="10"/>
  <c r="N63" i="10" s="1"/>
  <c r="J63" i="10"/>
  <c r="D63" i="10"/>
  <c r="I63" i="10" s="1"/>
  <c r="L63" i="10" s="1"/>
  <c r="J62" i="10"/>
  <c r="D62" i="10"/>
  <c r="I62" i="10" s="1"/>
  <c r="J61" i="10"/>
  <c r="D61" i="10"/>
  <c r="I61" i="10" s="1"/>
  <c r="L61" i="10" s="1"/>
  <c r="M61" i="10" s="1"/>
  <c r="G58" i="10"/>
  <c r="U57" i="10"/>
  <c r="T57" i="10"/>
  <c r="K57" i="10"/>
  <c r="G57" i="10"/>
  <c r="E57" i="10"/>
  <c r="J56" i="10"/>
  <c r="D56" i="10"/>
  <c r="I56" i="10" s="1"/>
  <c r="M55" i="10"/>
  <c r="N55" i="10" s="1"/>
  <c r="L55" i="10"/>
  <c r="J55" i="10"/>
  <c r="D55" i="10"/>
  <c r="I55" i="10" s="1"/>
  <c r="J54" i="10"/>
  <c r="J57" i="10" s="1"/>
  <c r="I54" i="10"/>
  <c r="L54" i="10" s="1"/>
  <c r="D54" i="10"/>
  <c r="L53" i="10"/>
  <c r="J53" i="10"/>
  <c r="I53" i="10"/>
  <c r="D53" i="10"/>
  <c r="J52" i="10"/>
  <c r="D52" i="10"/>
  <c r="I52" i="10" s="1"/>
  <c r="L51" i="10"/>
  <c r="J51" i="10"/>
  <c r="I51" i="10"/>
  <c r="D51" i="10"/>
  <c r="T47" i="10"/>
  <c r="U47" i="10" s="1"/>
  <c r="K47" i="10"/>
  <c r="G47" i="10"/>
  <c r="G48" i="10" s="1"/>
  <c r="E47" i="10"/>
  <c r="J46" i="10"/>
  <c r="D46" i="10"/>
  <c r="I46" i="10" s="1"/>
  <c r="J45" i="10"/>
  <c r="I45" i="10"/>
  <c r="D45" i="10"/>
  <c r="J44" i="10"/>
  <c r="D44" i="10"/>
  <c r="I44" i="10" s="1"/>
  <c r="L44" i="10" s="1"/>
  <c r="J43" i="10"/>
  <c r="D43" i="10"/>
  <c r="I43" i="10" s="1"/>
  <c r="L43" i="10" s="1"/>
  <c r="M43" i="10" s="1"/>
  <c r="O43" i="10" s="1"/>
  <c r="M42" i="10"/>
  <c r="N42" i="10" s="1"/>
  <c r="L42" i="10"/>
  <c r="J42" i="10"/>
  <c r="D42" i="10"/>
  <c r="I42" i="10" s="1"/>
  <c r="M41" i="10"/>
  <c r="J41" i="10"/>
  <c r="D41" i="10"/>
  <c r="I41" i="10" s="1"/>
  <c r="L41" i="10" s="1"/>
  <c r="G38" i="10"/>
  <c r="U37" i="10"/>
  <c r="T37" i="10"/>
  <c r="K37" i="10"/>
  <c r="G37" i="10"/>
  <c r="E37" i="10"/>
  <c r="J36" i="10"/>
  <c r="D36" i="10"/>
  <c r="I36" i="10" s="1"/>
  <c r="L36" i="10" s="1"/>
  <c r="M36" i="10" s="1"/>
  <c r="J35" i="10"/>
  <c r="D35" i="10"/>
  <c r="J34" i="10"/>
  <c r="I34" i="10"/>
  <c r="D34" i="10"/>
  <c r="J33" i="10"/>
  <c r="D33" i="10"/>
  <c r="I33" i="10" s="1"/>
  <c r="J32" i="10"/>
  <c r="D32" i="10"/>
  <c r="J31" i="10"/>
  <c r="J37" i="10" s="1"/>
  <c r="D31" i="10"/>
  <c r="D37" i="10" s="1"/>
  <c r="D38" i="10" s="1"/>
  <c r="U27" i="10"/>
  <c r="T27" i="10"/>
  <c r="K27" i="10"/>
  <c r="J27" i="10"/>
  <c r="G27" i="10"/>
  <c r="E27" i="10"/>
  <c r="J26" i="10"/>
  <c r="D26" i="10"/>
  <c r="I26" i="10" s="1"/>
  <c r="J25" i="10"/>
  <c r="I25" i="10" s="1"/>
  <c r="D25" i="10"/>
  <c r="J24" i="10"/>
  <c r="D24" i="10"/>
  <c r="I24" i="10" s="1"/>
  <c r="J23" i="10"/>
  <c r="D23" i="10"/>
  <c r="I23" i="10" s="1"/>
  <c r="L23" i="10" s="1"/>
  <c r="M23" i="10" s="1"/>
  <c r="O23" i="10" s="1"/>
  <c r="M22" i="10"/>
  <c r="O22" i="10" s="1"/>
  <c r="L22" i="10"/>
  <c r="J22" i="10"/>
  <c r="D22" i="10"/>
  <c r="I22" i="10" s="1"/>
  <c r="M21" i="10"/>
  <c r="O21" i="10" s="1"/>
  <c r="J21" i="10"/>
  <c r="I21" i="10"/>
  <c r="L21" i="10" s="1"/>
  <c r="D21" i="10"/>
  <c r="D27" i="10" s="1"/>
  <c r="D28" i="10" s="1"/>
  <c r="G18" i="10"/>
  <c r="U17" i="10"/>
  <c r="T17" i="10"/>
  <c r="K17" i="10"/>
  <c r="G17" i="10"/>
  <c r="E17" i="10"/>
  <c r="D17" i="10"/>
  <c r="D18" i="10" s="1"/>
  <c r="J16" i="10"/>
  <c r="D16" i="10"/>
  <c r="I16" i="10" s="1"/>
  <c r="J15" i="10"/>
  <c r="D15" i="10"/>
  <c r="I15" i="10" s="1"/>
  <c r="L15" i="10" s="1"/>
  <c r="M15" i="10" s="1"/>
  <c r="J14" i="10"/>
  <c r="I14" i="10" s="1"/>
  <c r="D14" i="10"/>
  <c r="J13" i="10"/>
  <c r="D13" i="10"/>
  <c r="I13" i="10" s="1"/>
  <c r="J12" i="10"/>
  <c r="D12" i="10"/>
  <c r="I12" i="10" s="1"/>
  <c r="J11" i="10"/>
  <c r="I11" i="10"/>
  <c r="L11" i="10" s="1"/>
  <c r="M11" i="10" s="1"/>
  <c r="D11" i="10"/>
  <c r="J17" i="10" l="1"/>
  <c r="L24" i="10"/>
  <c r="I27" i="10"/>
  <c r="N24" i="10"/>
  <c r="L72" i="10"/>
  <c r="L86" i="10"/>
  <c r="M86" i="10" s="1"/>
  <c r="O92" i="10"/>
  <c r="L92" i="10"/>
  <c r="L14" i="10"/>
  <c r="M14" i="10" s="1"/>
  <c r="O73" i="10"/>
  <c r="L73" i="10"/>
  <c r="L12" i="10"/>
  <c r="L13" i="10"/>
  <c r="M13" i="10" s="1"/>
  <c r="L106" i="10"/>
  <c r="L25" i="10"/>
  <c r="M25" i="10" s="1"/>
  <c r="L93" i="10"/>
  <c r="L46" i="10"/>
  <c r="N76" i="10"/>
  <c r="O76" i="10"/>
  <c r="N36" i="10"/>
  <c r="O36" i="10"/>
  <c r="L52" i="10"/>
  <c r="M52" i="10" s="1"/>
  <c r="L85" i="10"/>
  <c r="L33" i="10"/>
  <c r="M33" i="10" s="1"/>
  <c r="O33" i="10" s="1"/>
  <c r="O15" i="10"/>
  <c r="N15" i="10"/>
  <c r="L26" i="10"/>
  <c r="O61" i="10"/>
  <c r="O96" i="10"/>
  <c r="O101" i="10"/>
  <c r="D77" i="10"/>
  <c r="D78" i="10" s="1"/>
  <c r="N41" i="10"/>
  <c r="N82" i="10"/>
  <c r="M24" i="10"/>
  <c r="O24" i="10" s="1"/>
  <c r="L34" i="10"/>
  <c r="M34" i="10" s="1"/>
  <c r="O42" i="10"/>
  <c r="I67" i="10"/>
  <c r="F6" i="10"/>
  <c r="M26" i="10"/>
  <c r="O26" i="10" s="1"/>
  <c r="O44" i="10"/>
  <c r="D47" i="10"/>
  <c r="D48" i="10" s="1"/>
  <c r="L62" i="10"/>
  <c r="M62" i="10" s="1"/>
  <c r="O62" i="10" s="1"/>
  <c r="O63" i="10"/>
  <c r="L75" i="10"/>
  <c r="M75" i="10" s="1"/>
  <c r="O81" i="10"/>
  <c r="D87" i="10"/>
  <c r="D88" i="10" s="1"/>
  <c r="M92" i="10"/>
  <c r="N92" i="10" s="1"/>
  <c r="L94" i="10"/>
  <c r="L102" i="10"/>
  <c r="M102" i="10" s="1"/>
  <c r="O103" i="10"/>
  <c r="N21" i="10"/>
  <c r="I31" i="10"/>
  <c r="M44" i="10"/>
  <c r="P41" i="10" s="1"/>
  <c r="P47" i="10" s="1"/>
  <c r="P48" i="10" s="1"/>
  <c r="N44" i="10"/>
  <c r="M73" i="10"/>
  <c r="N73" i="10" s="1"/>
  <c r="N81" i="10"/>
  <c r="N84" i="10"/>
  <c r="L16" i="10"/>
  <c r="M16" i="10" s="1"/>
  <c r="O16" i="10" s="1"/>
  <c r="D57" i="10"/>
  <c r="D58" i="10" s="1"/>
  <c r="M54" i="10"/>
  <c r="N54" i="10" s="1"/>
  <c r="L56" i="10"/>
  <c r="M56" i="10" s="1"/>
  <c r="O56" i="10" s="1"/>
  <c r="D97" i="10"/>
  <c r="D98" i="10" s="1"/>
  <c r="M94" i="10"/>
  <c r="N94" i="10" s="1"/>
  <c r="L96" i="10"/>
  <c r="M96" i="10" s="1"/>
  <c r="I17" i="10"/>
  <c r="N11" i="10"/>
  <c r="O11" i="10"/>
  <c r="N22" i="10"/>
  <c r="M46" i="10"/>
  <c r="O46" i="10" s="1"/>
  <c r="I35" i="10"/>
  <c r="L45" i="10"/>
  <c r="I57" i="10"/>
  <c r="O51" i="10"/>
  <c r="N51" i="10"/>
  <c r="O55" i="10"/>
  <c r="N62" i="10"/>
  <c r="M64" i="10"/>
  <c r="L66" i="10"/>
  <c r="M66" i="10" s="1"/>
  <c r="N74" i="10"/>
  <c r="O74" i="10"/>
  <c r="I91" i="10"/>
  <c r="O95" i="10"/>
  <c r="N102" i="10"/>
  <c r="M104" i="10"/>
  <c r="O104" i="10" s="1"/>
  <c r="O41" i="10"/>
  <c r="N23" i="10"/>
  <c r="N43" i="10"/>
  <c r="M45" i="10"/>
  <c r="O45" i="10" s="1"/>
  <c r="I47" i="10"/>
  <c r="M51" i="10"/>
  <c r="M53" i="10"/>
  <c r="O53" i="10" s="1"/>
  <c r="N56" i="10"/>
  <c r="N61" i="10"/>
  <c r="N83" i="10"/>
  <c r="M85" i="10"/>
  <c r="N85" i="10" s="1"/>
  <c r="I87" i="10"/>
  <c r="M93" i="10"/>
  <c r="O93" i="10" s="1"/>
  <c r="N96" i="10"/>
  <c r="N101" i="10"/>
  <c r="M106" i="10"/>
  <c r="O106" i="10" s="1"/>
  <c r="I65" i="10"/>
  <c r="I71" i="10"/>
  <c r="M84" i="10"/>
  <c r="O84" i="10" s="1"/>
  <c r="I105" i="10"/>
  <c r="M12" i="10"/>
  <c r="G28" i="10"/>
  <c r="G6" i="10"/>
  <c r="I32" i="10"/>
  <c r="M72" i="10"/>
  <c r="O72" i="10" s="1"/>
  <c r="J87" i="10"/>
  <c r="J47" i="10"/>
  <c r="J107" i="10"/>
  <c r="O13" i="10" l="1"/>
  <c r="N13" i="10"/>
  <c r="P11" i="10"/>
  <c r="P17" i="10" s="1"/>
  <c r="O66" i="10"/>
  <c r="N66" i="10"/>
  <c r="P51" i="10"/>
  <c r="P57" i="10" s="1"/>
  <c r="P58" i="10" s="1"/>
  <c r="N52" i="10"/>
  <c r="N57" i="10" s="1"/>
  <c r="O52" i="10"/>
  <c r="O57" i="10" s="1"/>
  <c r="N75" i="10"/>
  <c r="O75" i="10"/>
  <c r="N86" i="10"/>
  <c r="O86" i="10"/>
  <c r="N34" i="10"/>
  <c r="O34" i="10"/>
  <c r="P18" i="10"/>
  <c r="M107" i="10"/>
  <c r="O27" i="10"/>
  <c r="P21" i="10"/>
  <c r="P27" i="10" s="1"/>
  <c r="P28" i="10" s="1"/>
  <c r="M27" i="10"/>
  <c r="Q21" i="10" s="1"/>
  <c r="Q27" i="10" s="1"/>
  <c r="N25" i="10"/>
  <c r="O25" i="10"/>
  <c r="N14" i="10"/>
  <c r="O14" i="10"/>
  <c r="N46" i="10"/>
  <c r="N16" i="10"/>
  <c r="O64" i="10"/>
  <c r="N64" i="10"/>
  <c r="N33" i="10"/>
  <c r="M17" i="10"/>
  <c r="Q11" i="10" s="1"/>
  <c r="Q17" i="10" s="1"/>
  <c r="N12" i="10"/>
  <c r="N17" i="10" s="1"/>
  <c r="Q101" i="10"/>
  <c r="Q107" i="10" s="1"/>
  <c r="I37" i="10"/>
  <c r="L31" i="10"/>
  <c r="M31" i="10" s="1"/>
  <c r="O31" i="10" s="1"/>
  <c r="N105" i="10"/>
  <c r="N107" i="10" s="1"/>
  <c r="L105" i="10"/>
  <c r="M105" i="10" s="1"/>
  <c r="P101" i="10" s="1"/>
  <c r="P107" i="10" s="1"/>
  <c r="P108" i="10" s="1"/>
  <c r="O105" i="10"/>
  <c r="P81" i="10"/>
  <c r="P87" i="10" s="1"/>
  <c r="P88" i="10" s="1"/>
  <c r="M47" i="10"/>
  <c r="Q41" i="10" s="1"/>
  <c r="Q47" i="10" s="1"/>
  <c r="N106" i="10"/>
  <c r="O12" i="10"/>
  <c r="O17" i="10" s="1"/>
  <c r="N87" i="10"/>
  <c r="O85" i="10"/>
  <c r="N72" i="10"/>
  <c r="I77" i="10"/>
  <c r="P71" i="10"/>
  <c r="P77" i="10" s="1"/>
  <c r="P78" i="10" s="1"/>
  <c r="O71" i="10"/>
  <c r="O77" i="10" s="1"/>
  <c r="N71" i="10"/>
  <c r="L71" i="10"/>
  <c r="M71" i="10" s="1"/>
  <c r="M77" i="10" s="1"/>
  <c r="Q71" i="10" s="1"/>
  <c r="Q77" i="10" s="1"/>
  <c r="I107" i="10"/>
  <c r="L65" i="10"/>
  <c r="M65" i="10" s="1"/>
  <c r="M67" i="10" s="1"/>
  <c r="Q61" i="10" s="1"/>
  <c r="Q67" i="10" s="1"/>
  <c r="P61" i="10"/>
  <c r="P67" i="10" s="1"/>
  <c r="P68" i="10" s="1"/>
  <c r="O65" i="10"/>
  <c r="O67" i="10" s="1"/>
  <c r="L35" i="10"/>
  <c r="M35" i="10" s="1"/>
  <c r="N35" i="10" s="1"/>
  <c r="M87" i="10"/>
  <c r="O94" i="10"/>
  <c r="N26" i="10"/>
  <c r="N27" i="10" s="1"/>
  <c r="O102" i="10"/>
  <c r="O107" i="10" s="1"/>
  <c r="N93" i="10"/>
  <c r="O87" i="10"/>
  <c r="Q81" i="10"/>
  <c r="Q87" i="10" s="1"/>
  <c r="N104" i="10"/>
  <c r="L32" i="10"/>
  <c r="M32" i="10" s="1"/>
  <c r="O32" i="10" s="1"/>
  <c r="I97" i="10"/>
  <c r="L91" i="10"/>
  <c r="M91" i="10" s="1"/>
  <c r="M97" i="10" s="1"/>
  <c r="Q91" i="10" s="1"/>
  <c r="Q97" i="10" s="1"/>
  <c r="N45" i="10"/>
  <c r="N47" i="10" s="1"/>
  <c r="O54" i="10"/>
  <c r="M57" i="10"/>
  <c r="Q51" i="10" s="1"/>
  <c r="Q57" i="10" s="1"/>
  <c r="N53" i="10"/>
  <c r="O47" i="10"/>
  <c r="D6" i="10"/>
  <c r="N32" i="10" l="1"/>
  <c r="N31" i="10"/>
  <c r="N37" i="10" s="1"/>
  <c r="N65" i="10"/>
  <c r="N67" i="10" s="1"/>
  <c r="H6" i="10"/>
  <c r="O91" i="10"/>
  <c r="O97" i="10" s="1"/>
  <c r="P91" i="10"/>
  <c r="P97" i="10" s="1"/>
  <c r="P98" i="10" s="1"/>
  <c r="O35" i="10"/>
  <c r="O37" i="10" s="1"/>
  <c r="M37" i="10"/>
  <c r="Q31" i="10" s="1"/>
  <c r="Q37" i="10" s="1"/>
  <c r="N91" i="10"/>
  <c r="N97" i="10" s="1"/>
  <c r="P31" i="10"/>
  <c r="P37" i="10" s="1"/>
  <c r="P38" i="10" s="1"/>
  <c r="N77" i="10"/>
  <c r="W12" i="13" l="1"/>
  <c r="X12" i="13"/>
  <c r="W13" i="13"/>
  <c r="X13" i="13"/>
  <c r="W14" i="13"/>
  <c r="X14" i="13"/>
  <c r="W15" i="13"/>
  <c r="X15" i="13"/>
  <c r="W16" i="13"/>
  <c r="X16" i="13"/>
  <c r="W17" i="13"/>
  <c r="X17" i="13"/>
  <c r="W18" i="13"/>
  <c r="X18" i="13"/>
  <c r="W19" i="13"/>
  <c r="X19" i="13"/>
  <c r="W20" i="13"/>
  <c r="X20" i="13"/>
  <c r="W21" i="13"/>
  <c r="X21" i="13"/>
  <c r="W22" i="13"/>
  <c r="X22" i="13"/>
  <c r="W23" i="13"/>
  <c r="X23" i="13"/>
  <c r="W24" i="13"/>
  <c r="X24" i="13"/>
  <c r="W25" i="13"/>
  <c r="X25" i="13"/>
  <c r="J14" i="13"/>
  <c r="I14" i="13" s="1"/>
  <c r="K14" i="13" s="1"/>
  <c r="J15" i="13"/>
  <c r="I15" i="13" s="1"/>
  <c r="K15" i="13" s="1"/>
  <c r="J16" i="13"/>
  <c r="I16" i="13" s="1"/>
  <c r="K16" i="13" s="1"/>
  <c r="J17" i="13"/>
  <c r="I17" i="13" s="1"/>
  <c r="K17" i="13" s="1"/>
  <c r="J18" i="13"/>
  <c r="I18" i="13" s="1"/>
  <c r="K18" i="13" s="1"/>
  <c r="I19" i="13"/>
  <c r="K19" i="13" s="1"/>
  <c r="J19" i="13"/>
  <c r="J20" i="13"/>
  <c r="I20" i="13" s="1"/>
  <c r="K20" i="13" s="1"/>
  <c r="J21" i="13"/>
  <c r="I21" i="13" s="1"/>
  <c r="K21" i="13" s="1"/>
  <c r="J22" i="13"/>
  <c r="I22" i="13" s="1"/>
  <c r="K22" i="13" s="1"/>
  <c r="J23" i="13"/>
  <c r="I23" i="13" s="1"/>
  <c r="K23" i="13" s="1"/>
  <c r="J24" i="13"/>
  <c r="I24" i="13" s="1"/>
  <c r="K24" i="13" s="1"/>
  <c r="F14" i="13"/>
  <c r="F15" i="13"/>
  <c r="F16" i="13"/>
  <c r="F17" i="13"/>
  <c r="F18" i="13"/>
  <c r="F19" i="13"/>
  <c r="F20" i="13"/>
  <c r="F21" i="13"/>
  <c r="F22" i="13"/>
  <c r="F23" i="13"/>
  <c r="F24" i="13"/>
  <c r="S9" i="3"/>
  <c r="H44" i="3" l="1"/>
  <c r="AG10" i="5" s="1"/>
  <c r="N7" i="4"/>
  <c r="AW13" i="5"/>
  <c r="G47" i="13"/>
  <c r="E49" i="13"/>
  <c r="E48" i="13"/>
  <c r="H47" i="13"/>
  <c r="E47" i="13"/>
  <c r="AW18" i="5"/>
  <c r="AW16" i="5"/>
  <c r="AW15" i="5"/>
  <c r="AW14" i="5"/>
  <c r="AW9" i="5"/>
  <c r="H7" i="4" s="1"/>
  <c r="AW7" i="5" l="1"/>
  <c r="F7" i="4" s="1"/>
  <c r="AW6" i="5"/>
  <c r="F47" i="13" l="1"/>
  <c r="F49" i="13"/>
  <c r="F48" i="13"/>
  <c r="T23" i="18" l="1"/>
  <c r="S22" i="18"/>
  <c r="S19" i="18"/>
  <c r="S18" i="18"/>
  <c r="T14" i="18"/>
  <c r="T13" i="18"/>
  <c r="S11" i="18"/>
  <c r="T10" i="18"/>
  <c r="S10" i="18"/>
  <c r="T9" i="18"/>
  <c r="S6" i="18"/>
  <c r="S8" i="20"/>
  <c r="T8" i="20"/>
  <c r="S11" i="20"/>
  <c r="S12" i="20"/>
  <c r="S14" i="20"/>
  <c r="S15" i="20"/>
  <c r="T15" i="20"/>
  <c r="T16" i="20"/>
  <c r="S19" i="20"/>
  <c r="S20" i="20"/>
  <c r="T20" i="20"/>
  <c r="S23" i="20"/>
  <c r="T23" i="20"/>
  <c r="T24" i="20"/>
  <c r="S6" i="20"/>
  <c r="O26" i="20"/>
  <c r="L26" i="20"/>
  <c r="H26" i="20"/>
  <c r="Q25" i="20"/>
  <c r="T25" i="20" s="1"/>
  <c r="P25" i="20"/>
  <c r="N25" i="20" s="1"/>
  <c r="K25" i="20"/>
  <c r="S25" i="20" s="1"/>
  <c r="G25" i="20"/>
  <c r="I25" i="20" s="1"/>
  <c r="Q24" i="20"/>
  <c r="P24" i="20"/>
  <c r="N24" i="20" s="1"/>
  <c r="K24" i="20"/>
  <c r="S24" i="20" s="1"/>
  <c r="G24" i="20"/>
  <c r="I24" i="20" s="1"/>
  <c r="Q23" i="20"/>
  <c r="P23" i="20"/>
  <c r="N23" i="20" s="1"/>
  <c r="K23" i="20"/>
  <c r="G23" i="20"/>
  <c r="I23" i="20" s="1"/>
  <c r="Q22" i="20"/>
  <c r="T22" i="20" s="1"/>
  <c r="P22" i="20"/>
  <c r="N22" i="20"/>
  <c r="K22" i="20"/>
  <c r="S22" i="20" s="1"/>
  <c r="G22" i="20"/>
  <c r="I22" i="20" s="1"/>
  <c r="Q21" i="20"/>
  <c r="T21" i="20" s="1"/>
  <c r="P21" i="20"/>
  <c r="N21" i="20"/>
  <c r="K21" i="20"/>
  <c r="S21" i="20" s="1"/>
  <c r="G21" i="20"/>
  <c r="I21" i="20" s="1"/>
  <c r="Q20" i="20"/>
  <c r="P20" i="20"/>
  <c r="N20" i="20" s="1"/>
  <c r="K20" i="20"/>
  <c r="G20" i="20"/>
  <c r="I20" i="20" s="1"/>
  <c r="Q19" i="20"/>
  <c r="T19" i="20" s="1"/>
  <c r="P19" i="20"/>
  <c r="N19" i="20"/>
  <c r="K19" i="20"/>
  <c r="G19" i="20"/>
  <c r="I19" i="20" s="1"/>
  <c r="Q18" i="20"/>
  <c r="T18" i="20" s="1"/>
  <c r="P18" i="20"/>
  <c r="N18" i="20"/>
  <c r="K18" i="20"/>
  <c r="S18" i="20" s="1"/>
  <c r="G18" i="20"/>
  <c r="I18" i="20" s="1"/>
  <c r="Q17" i="20"/>
  <c r="T17" i="20" s="1"/>
  <c r="P17" i="20"/>
  <c r="N17" i="20"/>
  <c r="K17" i="20"/>
  <c r="S17" i="20" s="1"/>
  <c r="G17" i="20"/>
  <c r="I17" i="20" s="1"/>
  <c r="Q16" i="20"/>
  <c r="P16" i="20"/>
  <c r="N16" i="20" s="1"/>
  <c r="K16" i="20"/>
  <c r="S16" i="20" s="1"/>
  <c r="G16" i="20"/>
  <c r="I16" i="20" s="1"/>
  <c r="Q15" i="20"/>
  <c r="P15" i="20"/>
  <c r="N15" i="20" s="1"/>
  <c r="K15" i="20"/>
  <c r="G15" i="20"/>
  <c r="I15" i="20" s="1"/>
  <c r="Q14" i="20"/>
  <c r="T14" i="20" s="1"/>
  <c r="P14" i="20"/>
  <c r="N14" i="20"/>
  <c r="K14" i="20"/>
  <c r="G14" i="20"/>
  <c r="I14" i="20" s="1"/>
  <c r="Q13" i="20"/>
  <c r="T13" i="20" s="1"/>
  <c r="P13" i="20"/>
  <c r="N13" i="20"/>
  <c r="K13" i="20"/>
  <c r="S13" i="20" s="1"/>
  <c r="G13" i="20"/>
  <c r="I13" i="20" s="1"/>
  <c r="Q12" i="20"/>
  <c r="T12" i="20" s="1"/>
  <c r="P12" i="20"/>
  <c r="N12" i="20" s="1"/>
  <c r="K12" i="20"/>
  <c r="G12" i="20"/>
  <c r="I12" i="20" s="1"/>
  <c r="Q11" i="20"/>
  <c r="T11" i="20" s="1"/>
  <c r="P11" i="20"/>
  <c r="N11" i="20" s="1"/>
  <c r="K11" i="20"/>
  <c r="G11" i="20"/>
  <c r="I11" i="20" s="1"/>
  <c r="Q10" i="20"/>
  <c r="T10" i="20" s="1"/>
  <c r="P10" i="20"/>
  <c r="N10" i="20"/>
  <c r="K10" i="20"/>
  <c r="S10" i="20" s="1"/>
  <c r="G10" i="20"/>
  <c r="I10" i="20" s="1"/>
  <c r="Q9" i="20"/>
  <c r="T9" i="20" s="1"/>
  <c r="P9" i="20"/>
  <c r="N9" i="20"/>
  <c r="K9" i="20"/>
  <c r="S9" i="20" s="1"/>
  <c r="G9" i="20"/>
  <c r="I9" i="20" s="1"/>
  <c r="Q8" i="20"/>
  <c r="P8" i="20"/>
  <c r="N8" i="20" s="1"/>
  <c r="K8" i="20"/>
  <c r="G8" i="20"/>
  <c r="I8" i="20" s="1"/>
  <c r="Q7" i="20"/>
  <c r="T7" i="20" s="1"/>
  <c r="P7" i="20"/>
  <c r="N7" i="20" s="1"/>
  <c r="K7" i="20"/>
  <c r="S7" i="20" s="1"/>
  <c r="G7" i="20"/>
  <c r="I7" i="20" s="1"/>
  <c r="J7" i="20" s="1"/>
  <c r="P6" i="20"/>
  <c r="N6" i="20"/>
  <c r="K6" i="20"/>
  <c r="G6" i="20"/>
  <c r="G9" i="18"/>
  <c r="I9" i="18"/>
  <c r="J9" i="18" s="1"/>
  <c r="K9" i="18"/>
  <c r="S9" i="18" s="1"/>
  <c r="P9" i="18"/>
  <c r="N9" i="18" s="1"/>
  <c r="Q9" i="18"/>
  <c r="G10" i="18"/>
  <c r="I10" i="18"/>
  <c r="J10" i="18"/>
  <c r="K10" i="18"/>
  <c r="P10" i="18"/>
  <c r="N10" i="18" s="1"/>
  <c r="Q10" i="18"/>
  <c r="G11" i="18"/>
  <c r="I11" i="18"/>
  <c r="J11" i="18" s="1"/>
  <c r="K11" i="18"/>
  <c r="P11" i="18"/>
  <c r="N11" i="18" s="1"/>
  <c r="Q11" i="18"/>
  <c r="T11" i="18" s="1"/>
  <c r="G12" i="18"/>
  <c r="I12" i="18" s="1"/>
  <c r="J12" i="18" s="1"/>
  <c r="K12" i="18"/>
  <c r="S12" i="18" s="1"/>
  <c r="P12" i="18"/>
  <c r="N12" i="18" s="1"/>
  <c r="Q12" i="18"/>
  <c r="T12" i="18" s="1"/>
  <c r="G13" i="18"/>
  <c r="I13" i="18"/>
  <c r="J13" i="18" s="1"/>
  <c r="K13" i="18"/>
  <c r="S13" i="18" s="1"/>
  <c r="P13" i="18"/>
  <c r="N13" i="18" s="1"/>
  <c r="Q13" i="18"/>
  <c r="G14" i="18"/>
  <c r="I14" i="18"/>
  <c r="J14" i="18"/>
  <c r="K14" i="18"/>
  <c r="S14" i="18" s="1"/>
  <c r="P14" i="18"/>
  <c r="N14" i="18" s="1"/>
  <c r="Q14" i="18"/>
  <c r="G15" i="18"/>
  <c r="I15" i="18" s="1"/>
  <c r="J15" i="18" s="1"/>
  <c r="K15" i="18"/>
  <c r="S15" i="18" s="1"/>
  <c r="P15" i="18"/>
  <c r="N15" i="18" s="1"/>
  <c r="Q15" i="18"/>
  <c r="T15" i="18" s="1"/>
  <c r="G16" i="18"/>
  <c r="I16" i="18" s="1"/>
  <c r="J16" i="18" s="1"/>
  <c r="K16" i="18"/>
  <c r="S16" i="18" s="1"/>
  <c r="P16" i="18"/>
  <c r="N16" i="18" s="1"/>
  <c r="Q16" i="18"/>
  <c r="T16" i="18" s="1"/>
  <c r="G17" i="18"/>
  <c r="I17" i="18"/>
  <c r="J17" i="18" s="1"/>
  <c r="K17" i="18"/>
  <c r="S17" i="18" s="1"/>
  <c r="P17" i="18"/>
  <c r="N17" i="18" s="1"/>
  <c r="Q17" i="18"/>
  <c r="T17" i="18" s="1"/>
  <c r="G18" i="18"/>
  <c r="I18" i="18"/>
  <c r="J18" i="18" s="1"/>
  <c r="K18" i="18"/>
  <c r="P18" i="18"/>
  <c r="N18" i="18" s="1"/>
  <c r="Q18" i="18"/>
  <c r="T18" i="18" s="1"/>
  <c r="G19" i="18"/>
  <c r="I19" i="18" s="1"/>
  <c r="J19" i="18" s="1"/>
  <c r="K19" i="18"/>
  <c r="P19" i="18"/>
  <c r="N19" i="18" s="1"/>
  <c r="Q19" i="18"/>
  <c r="T19" i="18" s="1"/>
  <c r="G20" i="18"/>
  <c r="I20" i="18"/>
  <c r="J20" i="18"/>
  <c r="K20" i="18"/>
  <c r="S20" i="18" s="1"/>
  <c r="P20" i="18"/>
  <c r="N20" i="18" s="1"/>
  <c r="Q20" i="18"/>
  <c r="T20" i="18" s="1"/>
  <c r="G21" i="18"/>
  <c r="I21" i="18"/>
  <c r="J21" i="18"/>
  <c r="K21" i="18"/>
  <c r="S21" i="18" s="1"/>
  <c r="P21" i="18"/>
  <c r="N21" i="18" s="1"/>
  <c r="Q21" i="18"/>
  <c r="T21" i="18" s="1"/>
  <c r="G22" i="18"/>
  <c r="I22" i="18" s="1"/>
  <c r="J22" i="18" s="1"/>
  <c r="K22" i="18"/>
  <c r="P22" i="18"/>
  <c r="N22" i="18" s="1"/>
  <c r="Q22" i="18"/>
  <c r="T22" i="18" s="1"/>
  <c r="Q7" i="18"/>
  <c r="T7" i="18" s="1"/>
  <c r="Q8" i="18"/>
  <c r="T8" i="18" s="1"/>
  <c r="Q23" i="18"/>
  <c r="Q24" i="18"/>
  <c r="T24" i="18" s="1"/>
  <c r="Q25" i="18"/>
  <c r="T25" i="18" s="1"/>
  <c r="K7" i="18"/>
  <c r="S7" i="18" s="1"/>
  <c r="K8" i="18"/>
  <c r="S8" i="18" s="1"/>
  <c r="K23" i="18"/>
  <c r="S23" i="18" s="1"/>
  <c r="K24" i="18"/>
  <c r="S24" i="18" s="1"/>
  <c r="K25" i="18"/>
  <c r="S25" i="18" s="1"/>
  <c r="K6" i="18"/>
  <c r="O26" i="18"/>
  <c r="L26" i="18"/>
  <c r="H26" i="18"/>
  <c r="P25" i="18"/>
  <c r="N25" i="18" s="1"/>
  <c r="G25" i="18"/>
  <c r="I25" i="18" s="1"/>
  <c r="J25" i="18" s="1"/>
  <c r="P24" i="18"/>
  <c r="N24" i="18" s="1"/>
  <c r="G24" i="18"/>
  <c r="I24" i="18" s="1"/>
  <c r="J24" i="18" s="1"/>
  <c r="P23" i="18"/>
  <c r="N23" i="18" s="1"/>
  <c r="G23" i="18"/>
  <c r="I23" i="18" s="1"/>
  <c r="J23" i="18" s="1"/>
  <c r="P8" i="18"/>
  <c r="N8" i="18" s="1"/>
  <c r="G8" i="18"/>
  <c r="I8" i="18" s="1"/>
  <c r="J8" i="18" s="1"/>
  <c r="P7" i="18"/>
  <c r="N7" i="18" s="1"/>
  <c r="G7" i="18"/>
  <c r="I7" i="18" s="1"/>
  <c r="J7" i="18" s="1"/>
  <c r="P6" i="18"/>
  <c r="N6" i="18" s="1"/>
  <c r="Q6" i="18" s="1"/>
  <c r="T6" i="18" s="1"/>
  <c r="G6" i="18"/>
  <c r="I6" i="20" l="1"/>
  <c r="J6" i="20" s="1"/>
  <c r="K26" i="20"/>
  <c r="P26" i="20"/>
  <c r="N26" i="20"/>
  <c r="Q6" i="20"/>
  <c r="G26" i="20"/>
  <c r="Q26" i="18"/>
  <c r="I49" i="13" s="1"/>
  <c r="K26" i="18"/>
  <c r="P26" i="18"/>
  <c r="G26" i="18"/>
  <c r="I6" i="18"/>
  <c r="J6" i="18" s="1"/>
  <c r="N26" i="18"/>
  <c r="Q26" i="20" l="1"/>
  <c r="I48" i="13" s="1"/>
  <c r="T6" i="20"/>
  <c r="J6" i="13"/>
  <c r="I6" i="13" s="1"/>
  <c r="AD44" i="3" l="1"/>
  <c r="AE44" i="3"/>
  <c r="AC44" i="3"/>
  <c r="Z44" i="3"/>
  <c r="AA44" i="3"/>
  <c r="AB44" i="3"/>
  <c r="Y44" i="3"/>
  <c r="X44" i="3"/>
  <c r="W44" i="3"/>
  <c r="L44" i="3"/>
  <c r="E26" i="5" s="1"/>
  <c r="AW11" i="5" s="1"/>
  <c r="K44" i="3"/>
  <c r="J44" i="3"/>
  <c r="A26" i="5" s="1"/>
  <c r="AW10" i="5" s="1"/>
  <c r="A11" i="3" l="1"/>
  <c r="A12" i="3"/>
  <c r="A38" i="3"/>
  <c r="A39" i="3"/>
  <c r="A40" i="3"/>
  <c r="A41" i="3"/>
  <c r="A42" i="3"/>
  <c r="A43" i="3"/>
  <c r="A10" i="3"/>
  <c r="A9" i="3"/>
  <c r="M7" i="4" l="1"/>
  <c r="R7" i="4"/>
  <c r="P7" i="4"/>
  <c r="O7" i="4"/>
  <c r="G36" i="13" l="1"/>
  <c r="C18" i="15" l="1"/>
  <c r="AW4" i="5"/>
  <c r="AD6" i="15"/>
  <c r="H13" i="15"/>
  <c r="Z11" i="15"/>
  <c r="AW8" i="5" l="1"/>
  <c r="G7" i="4" s="1"/>
  <c r="AW5" i="5"/>
  <c r="AD7" i="15" s="1"/>
  <c r="H11" i="15"/>
  <c r="AK51" i="15" l="1"/>
  <c r="V35" i="15"/>
  <c r="C35" i="15"/>
  <c r="F32" i="13" l="1"/>
  <c r="W32" i="13" s="1"/>
  <c r="J32" i="13"/>
  <c r="I32" i="13" s="1"/>
  <c r="F33" i="13"/>
  <c r="W33" i="13" s="1"/>
  <c r="J33" i="13"/>
  <c r="I33" i="13" s="1"/>
  <c r="F34" i="13"/>
  <c r="W34" i="13" s="1"/>
  <c r="J34" i="13"/>
  <c r="I34" i="13" s="1"/>
  <c r="F35" i="13"/>
  <c r="W35" i="13" s="1"/>
  <c r="J35" i="13"/>
  <c r="I35" i="13" s="1"/>
  <c r="F7" i="13"/>
  <c r="W7" i="13" s="1"/>
  <c r="J7" i="13"/>
  <c r="F8" i="13"/>
  <c r="W8" i="13" s="1"/>
  <c r="J8" i="13"/>
  <c r="I8" i="13" s="1"/>
  <c r="F9" i="13"/>
  <c r="W9" i="13" s="1"/>
  <c r="J9" i="13"/>
  <c r="I9" i="13" s="1"/>
  <c r="F10" i="13"/>
  <c r="W10" i="13" s="1"/>
  <c r="J10" i="13"/>
  <c r="I10" i="13" s="1"/>
  <c r="F11" i="13"/>
  <c r="W11" i="13" s="1"/>
  <c r="J11" i="13"/>
  <c r="I11" i="13" s="1"/>
  <c r="F12" i="13"/>
  <c r="J12" i="13"/>
  <c r="I12" i="13" s="1"/>
  <c r="F13" i="13"/>
  <c r="J13" i="13"/>
  <c r="I13" i="13" s="1"/>
  <c r="F25" i="13"/>
  <c r="J25" i="13"/>
  <c r="I25" i="13" s="1"/>
  <c r="F26" i="13"/>
  <c r="W26" i="13" s="1"/>
  <c r="J26" i="13"/>
  <c r="I26" i="13" s="1"/>
  <c r="F27" i="13"/>
  <c r="W27" i="13" s="1"/>
  <c r="J27" i="13"/>
  <c r="I27" i="13" s="1"/>
  <c r="F28" i="13"/>
  <c r="W28" i="13" s="1"/>
  <c r="J28" i="13"/>
  <c r="I28" i="13" s="1"/>
  <c r="F29" i="13"/>
  <c r="W29" i="13" s="1"/>
  <c r="J29" i="13"/>
  <c r="I29" i="13" s="1"/>
  <c r="F30" i="13"/>
  <c r="W30" i="13" s="1"/>
  <c r="J30" i="13"/>
  <c r="I30" i="13" s="1"/>
  <c r="F31" i="13"/>
  <c r="W31" i="13" s="1"/>
  <c r="J31" i="13"/>
  <c r="I31" i="13" s="1"/>
  <c r="F6" i="13"/>
  <c r="K6" i="13" l="1"/>
  <c r="W6" i="13"/>
  <c r="F36" i="13"/>
  <c r="I7" i="13"/>
  <c r="I36" i="13" s="1"/>
  <c r="J36" i="13"/>
  <c r="K30" i="13"/>
  <c r="X30" i="13" s="1"/>
  <c r="K26" i="13"/>
  <c r="X26" i="13" s="1"/>
  <c r="K12" i="13"/>
  <c r="K8" i="13"/>
  <c r="X8" i="13" s="1"/>
  <c r="K33" i="13"/>
  <c r="X33" i="13" s="1"/>
  <c r="K28" i="13"/>
  <c r="X28" i="13" s="1"/>
  <c r="K10" i="13"/>
  <c r="X10" i="13" s="1"/>
  <c r="K35" i="13"/>
  <c r="X35" i="13" s="1"/>
  <c r="K34" i="13"/>
  <c r="X34" i="13" s="1"/>
  <c r="K32" i="13"/>
  <c r="X32" i="13" s="1"/>
  <c r="K31" i="13"/>
  <c r="X31" i="13" s="1"/>
  <c r="K27" i="13"/>
  <c r="X27" i="13" s="1"/>
  <c r="K13" i="13"/>
  <c r="K9" i="13"/>
  <c r="X9" i="13" s="1"/>
  <c r="K29" i="13"/>
  <c r="X29" i="13" s="1"/>
  <c r="K25" i="13"/>
  <c r="K11" i="13"/>
  <c r="X11" i="13" s="1"/>
  <c r="E45" i="13" l="1"/>
  <c r="G41" i="13"/>
  <c r="K7" i="13"/>
  <c r="H45" i="13" s="1"/>
  <c r="X6" i="13"/>
  <c r="G46" i="13" l="1"/>
  <c r="I46" i="13"/>
  <c r="E43" i="13"/>
  <c r="I43" i="13"/>
  <c r="G43" i="13"/>
  <c r="I45" i="13"/>
  <c r="E46" i="13"/>
  <c r="H43" i="13"/>
  <c r="E44" i="13"/>
  <c r="E41" i="13"/>
  <c r="G44" i="13"/>
  <c r="G45" i="13"/>
  <c r="G42" i="13"/>
  <c r="E42" i="13"/>
  <c r="H42" i="13"/>
  <c r="H46" i="13"/>
  <c r="F41" i="13"/>
  <c r="H41" i="13"/>
  <c r="X7" i="13"/>
  <c r="I44" i="13"/>
  <c r="F42" i="13"/>
  <c r="F43" i="13"/>
  <c r="F44" i="13"/>
  <c r="F45" i="13"/>
  <c r="F46" i="13"/>
  <c r="I41" i="13"/>
  <c r="I42" i="13"/>
  <c r="H44" i="13"/>
  <c r="K36" i="13"/>
  <c r="H50" i="13" l="1"/>
  <c r="H51" i="13" s="1"/>
  <c r="F50" i="13"/>
  <c r="F51" i="13" s="1"/>
  <c r="G29" i="5" l="1"/>
  <c r="G50" i="13"/>
  <c r="G51" i="13" s="1"/>
  <c r="E50" i="13"/>
  <c r="E51" i="13" s="1"/>
  <c r="Q49" i="15" l="1"/>
  <c r="G28" i="5"/>
  <c r="AW19" i="5" s="1"/>
  <c r="S7" i="4" s="1"/>
  <c r="Q51" i="15" l="1"/>
  <c r="I34" i="5"/>
  <c r="AW20" i="5" s="1"/>
  <c r="I47" i="13" l="1"/>
  <c r="I50" i="13" s="1"/>
  <c r="S34" i="5"/>
  <c r="AW22" i="5" s="1"/>
  <c r="T7" i="4"/>
  <c r="R44" i="3"/>
  <c r="Q44" i="3"/>
  <c r="P44" i="3"/>
  <c r="S26" i="15" s="1"/>
  <c r="O44" i="3"/>
  <c r="O26" i="15" s="1"/>
  <c r="AH44" i="3"/>
  <c r="I51" i="13" l="1"/>
  <c r="U49" i="15"/>
  <c r="U51" i="15" s="1"/>
  <c r="J55" i="13"/>
  <c r="J54" i="13"/>
  <c r="Q34" i="5"/>
  <c r="J56" i="13" l="1"/>
  <c r="J50" i="13" s="1"/>
  <c r="J58" i="13" s="1"/>
  <c r="K54" i="13"/>
  <c r="M34" i="5" s="1"/>
  <c r="L50" i="13"/>
  <c r="G30" i="5"/>
  <c r="W26" i="5"/>
  <c r="AW17" i="5" s="1"/>
  <c r="L7" i="4"/>
  <c r="E7" i="4"/>
  <c r="D7" i="4"/>
  <c r="C7" i="4"/>
  <c r="AW3" i="5"/>
  <c r="B7" i="4" s="1"/>
  <c r="J51" i="13" l="1"/>
  <c r="Y49" i="15" s="1"/>
  <c r="Y51" i="15" s="1"/>
  <c r="M50" i="13"/>
  <c r="M51" i="13" s="1"/>
  <c r="L51" i="13"/>
  <c r="K50" i="13"/>
  <c r="K51" i="13" s="1"/>
  <c r="W34" i="5"/>
  <c r="AE34" i="5" s="1"/>
  <c r="AW21" i="5"/>
  <c r="U7" i="4" s="1"/>
  <c r="Q7" i="4"/>
  <c r="I7" i="4"/>
  <c r="O25" i="15"/>
  <c r="J7" i="4"/>
  <c r="S25" i="15"/>
  <c r="I26" i="5"/>
  <c r="AC49" i="15" l="1"/>
  <c r="AI34" i="5"/>
  <c r="AW23" i="5" s="1"/>
  <c r="W7" i="4" s="1"/>
  <c r="AW12" i="5"/>
  <c r="K7" i="4" s="1"/>
  <c r="V7" i="4"/>
  <c r="B44" i="3"/>
  <c r="AC51" i="15" l="1"/>
  <c r="AG49" i="15"/>
  <c r="AG51" i="15" s="1"/>
  <c r="V3" i="3"/>
  <c r="Y7" i="4" s="1"/>
  <c r="S12" i="3" l="1"/>
  <c r="T12" i="3"/>
  <c r="S33" i="3"/>
  <c r="T33" i="3"/>
  <c r="S34" i="3"/>
  <c r="T34" i="3"/>
  <c r="S35" i="3"/>
  <c r="T35" i="3"/>
  <c r="S36" i="3"/>
  <c r="T36" i="3"/>
  <c r="S37" i="3"/>
  <c r="T37" i="3"/>
  <c r="S38" i="3"/>
  <c r="T38" i="3"/>
  <c r="S39" i="3"/>
  <c r="T39" i="3"/>
  <c r="S40" i="3"/>
  <c r="T40" i="3"/>
  <c r="S41" i="3"/>
  <c r="T41" i="3"/>
  <c r="S42" i="3"/>
  <c r="T42" i="3"/>
  <c r="S43" i="3"/>
  <c r="T43" i="3"/>
  <c r="S10" i="3"/>
  <c r="T10" i="3"/>
  <c r="S11" i="3"/>
  <c r="T11" i="3"/>
  <c r="AG44" i="3" l="1"/>
  <c r="U44" i="3" l="1"/>
  <c r="T9" i="3" l="1"/>
  <c r="V44" i="3" l="1"/>
  <c r="U47" i="3" s="1"/>
  <c r="G44" i="3"/>
  <c r="I44" i="3"/>
  <c r="N44" i="3" l="1"/>
  <c r="M44" i="3"/>
  <c r="M4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6" authorId="0" shapeId="0" xr:uid="{AAC56859-E9B8-4308-99FD-A050E9C84FF7}">
      <text>
        <r>
          <rPr>
            <sz val="9"/>
            <color indexed="81"/>
            <rFont val="MS P ゴシック"/>
            <family val="3"/>
            <charset val="128"/>
          </rPr>
          <t>複数の規格がある場合には行をまとめる等適宜調整してください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6" authorId="0" shapeId="0" xr:uid="{706C81BD-16A1-45A8-A960-199129F2B0AE}">
      <text>
        <r>
          <rPr>
            <sz val="9"/>
            <color indexed="81"/>
            <rFont val="MS P ゴシック"/>
            <family val="3"/>
            <charset val="128"/>
          </rPr>
          <t>複数の規格がある場合には行をまとめる等適宜調整してください</t>
        </r>
      </text>
    </comment>
  </commentList>
</comments>
</file>

<file path=xl/sharedStrings.xml><?xml version="1.0" encoding="utf-8"?>
<sst xmlns="http://schemas.openxmlformats.org/spreadsheetml/2006/main" count="717" uniqueCount="370">
  <si>
    <t>現況</t>
    <rPh sb="0" eb="2">
      <t>ゲンキョウ</t>
    </rPh>
    <phoneticPr fontId="2"/>
  </si>
  <si>
    <t>目標</t>
    <rPh sb="0" eb="2">
      <t>モクヒョウ</t>
    </rPh>
    <phoneticPr fontId="2"/>
  </si>
  <si>
    <t>合計</t>
    <rPh sb="0" eb="2">
      <t>ゴウケイ</t>
    </rPh>
    <phoneticPr fontId="2"/>
  </si>
  <si>
    <t>No</t>
    <phoneticPr fontId="2"/>
  </si>
  <si>
    <t>氏名</t>
    <rPh sb="0" eb="2">
      <t>シメイ</t>
    </rPh>
    <phoneticPr fontId="2"/>
  </si>
  <si>
    <t>認定
農業
者等</t>
    <rPh sb="0" eb="2">
      <t>ニンテイ</t>
    </rPh>
    <rPh sb="3" eb="5">
      <t>ノウギョウ</t>
    </rPh>
    <rPh sb="6" eb="7">
      <t>シャ</t>
    </rPh>
    <rPh sb="7" eb="8">
      <t>トウ</t>
    </rPh>
    <phoneticPr fontId="2"/>
  </si>
  <si>
    <t>事業内容</t>
    <rPh sb="0" eb="2">
      <t>ジギョウ</t>
    </rPh>
    <rPh sb="2" eb="4">
      <t>ナイヨウ</t>
    </rPh>
    <phoneticPr fontId="2"/>
  </si>
  <si>
    <t>収量
（㎏/10a）</t>
    <rPh sb="0" eb="2">
      <t>シュウリョウ</t>
    </rPh>
    <phoneticPr fontId="2"/>
  </si>
  <si>
    <t>単価
（円/㎏）</t>
    <rPh sb="0" eb="2">
      <t>タンカ</t>
    </rPh>
    <rPh sb="4" eb="5">
      <t>エン</t>
    </rPh>
    <phoneticPr fontId="2"/>
  </si>
  <si>
    <t>総販売額
（千円）</t>
    <rPh sb="0" eb="1">
      <t>ソウ</t>
    </rPh>
    <rPh sb="1" eb="3">
      <t>ハンバイ</t>
    </rPh>
    <rPh sb="3" eb="4">
      <t>ガク</t>
    </rPh>
    <rPh sb="6" eb="7">
      <t>セン</t>
    </rPh>
    <rPh sb="7" eb="8">
      <t>エン</t>
    </rPh>
    <phoneticPr fontId="2"/>
  </si>
  <si>
    <t>山形太郎</t>
    <rPh sb="0" eb="2">
      <t>ヤマガタ</t>
    </rPh>
    <rPh sb="2" eb="4">
      <t>タロウ</t>
    </rPh>
    <phoneticPr fontId="2"/>
  </si>
  <si>
    <r>
      <t xml:space="preserve">販売額
</t>
    </r>
    <r>
      <rPr>
        <sz val="10"/>
        <color theme="1"/>
        <rFont val="游ゴシック"/>
        <family val="3"/>
        <charset val="128"/>
        <scheme val="minor"/>
      </rPr>
      <t>（千円/10a）</t>
    </r>
    <rPh sb="0" eb="2">
      <t>ハンバイ</t>
    </rPh>
    <rPh sb="2" eb="3">
      <t>ガク</t>
    </rPh>
    <rPh sb="5" eb="6">
      <t>セン</t>
    </rPh>
    <rPh sb="6" eb="7">
      <t>エン</t>
    </rPh>
    <phoneticPr fontId="2"/>
  </si>
  <si>
    <t>年齢</t>
    <rPh sb="0" eb="1">
      <t>ネン</t>
    </rPh>
    <rPh sb="1" eb="2">
      <t>レイ</t>
    </rPh>
    <phoneticPr fontId="2"/>
  </si>
  <si>
    <t>住所</t>
    <rPh sb="0" eb="2">
      <t>ジュウショ</t>
    </rPh>
    <phoneticPr fontId="2"/>
  </si>
  <si>
    <t>事業実施主体</t>
    <rPh sb="0" eb="4">
      <t>ジギョウジッシ</t>
    </rPh>
    <rPh sb="4" eb="6">
      <t>シュタイ</t>
    </rPh>
    <phoneticPr fontId="2"/>
  </si>
  <si>
    <t>①</t>
    <phoneticPr fontId="2"/>
  </si>
  <si>
    <t>②</t>
    <phoneticPr fontId="2"/>
  </si>
  <si>
    <t>③</t>
    <phoneticPr fontId="2"/>
  </si>
  <si>
    <t>法人(農協含む)</t>
    <rPh sb="0" eb="2">
      <t>ホウジン</t>
    </rPh>
    <rPh sb="3" eb="5">
      <t>ノウキョウ</t>
    </rPh>
    <rPh sb="5" eb="6">
      <t>フク</t>
    </rPh>
    <phoneticPr fontId="2"/>
  </si>
  <si>
    <t>農業者団体</t>
    <rPh sb="0" eb="3">
      <t>ノウギョウシャ</t>
    </rPh>
    <rPh sb="3" eb="5">
      <t>ダンタイ</t>
    </rPh>
    <phoneticPr fontId="2"/>
  </si>
  <si>
    <t>区分</t>
    <rPh sb="0" eb="2">
      <t>クブン</t>
    </rPh>
    <phoneticPr fontId="2"/>
  </si>
  <si>
    <t>○</t>
  </si>
  <si>
    <t>税抜</t>
    <rPh sb="0" eb="2">
      <t>ゼイヌキ</t>
    </rPh>
    <phoneticPr fontId="2"/>
  </si>
  <si>
    <t>実効性</t>
    <rPh sb="0" eb="3">
      <t>ジッコウセイ</t>
    </rPh>
    <phoneticPr fontId="2"/>
  </si>
  <si>
    <t>項目</t>
    <rPh sb="0" eb="2">
      <t>コウモク</t>
    </rPh>
    <phoneticPr fontId="2"/>
  </si>
  <si>
    <t>点数</t>
    <rPh sb="0" eb="2">
      <t>テンスウ</t>
    </rPh>
    <phoneticPr fontId="2"/>
  </si>
  <si>
    <t>(最大)</t>
    <rPh sb="1" eb="3">
      <t>サイダイ</t>
    </rPh>
    <phoneticPr fontId="2"/>
  </si>
  <si>
    <t>県</t>
    <rPh sb="0" eb="1">
      <t>ケン</t>
    </rPh>
    <phoneticPr fontId="2"/>
  </si>
  <si>
    <t>市町村</t>
    <rPh sb="0" eb="3">
      <t>シチョウソン</t>
    </rPh>
    <phoneticPr fontId="2"/>
  </si>
  <si>
    <t>その他</t>
    <rPh sb="2" eb="3">
      <t>タ</t>
    </rPh>
    <phoneticPr fontId="2"/>
  </si>
  <si>
    <t>№</t>
    <phoneticPr fontId="9"/>
  </si>
  <si>
    <t>！行・列の追加・削除等レイアウト修正不可！</t>
    <rPh sb="16" eb="18">
      <t>シュウセイ</t>
    </rPh>
    <rPh sb="18" eb="20">
      <t>フカ</t>
    </rPh>
    <phoneticPr fontId="9"/>
  </si>
  <si>
    <t>市町村名</t>
    <rPh sb="0" eb="3">
      <t>シチョウソン</t>
    </rPh>
    <rPh sb="3" eb="4">
      <t>メイ</t>
    </rPh>
    <phoneticPr fontId="9"/>
  </si>
  <si>
    <t>事業実施
主体区分</t>
    <rPh sb="0" eb="2">
      <t>ジギョウ</t>
    </rPh>
    <rPh sb="2" eb="4">
      <t>ジッシ</t>
    </rPh>
    <rPh sb="5" eb="7">
      <t>シュタイ</t>
    </rPh>
    <rPh sb="7" eb="9">
      <t>クブン</t>
    </rPh>
    <phoneticPr fontId="9"/>
  </si>
  <si>
    <t>設立年月日</t>
    <rPh sb="0" eb="2">
      <t>セツリツ</t>
    </rPh>
    <rPh sb="2" eb="5">
      <t>ネンガッピ</t>
    </rPh>
    <phoneticPr fontId="9"/>
  </si>
  <si>
    <t>事業実施主体名</t>
    <rPh sb="0" eb="2">
      <t>ジギョウ</t>
    </rPh>
    <rPh sb="2" eb="4">
      <t>ジッシ</t>
    </rPh>
    <rPh sb="4" eb="6">
      <t>シュタイ</t>
    </rPh>
    <rPh sb="6" eb="7">
      <t>メイ</t>
    </rPh>
    <phoneticPr fontId="9"/>
  </si>
  <si>
    <t>代表者氏名等</t>
    <rPh sb="0" eb="2">
      <t>ダイヒョウ</t>
    </rPh>
    <rPh sb="2" eb="3">
      <t>シャ</t>
    </rPh>
    <rPh sb="3" eb="5">
      <t>シメイ</t>
    </rPh>
    <rPh sb="5" eb="6">
      <t>トウ</t>
    </rPh>
    <phoneticPr fontId="2"/>
  </si>
  <si>
    <t>人</t>
    <rPh sb="0" eb="1">
      <t>ニン</t>
    </rPh>
    <phoneticPr fontId="9"/>
  </si>
  <si>
    <t>組織概要</t>
    <rPh sb="0" eb="2">
      <t>ソシキ</t>
    </rPh>
    <rPh sb="2" eb="4">
      <t>ガイヨウ</t>
    </rPh>
    <phoneticPr fontId="2"/>
  </si>
  <si>
    <t>農業常時
従 事 者</t>
    <rPh sb="0" eb="2">
      <t>ノウギョウ</t>
    </rPh>
    <rPh sb="2" eb="4">
      <t>ジョウジ</t>
    </rPh>
    <rPh sb="5" eb="6">
      <t>ジュウ</t>
    </rPh>
    <rPh sb="7" eb="8">
      <t>コト</t>
    </rPh>
    <rPh sb="9" eb="10">
      <t>モノ</t>
    </rPh>
    <phoneticPr fontId="9"/>
  </si>
  <si>
    <t>役員</t>
    <rPh sb="0" eb="2">
      <t>ヤクイン</t>
    </rPh>
    <phoneticPr fontId="9"/>
  </si>
  <si>
    <t>人中</t>
    <rPh sb="0" eb="1">
      <t>ニン</t>
    </rPh>
    <rPh sb="1" eb="2">
      <t>チュウ</t>
    </rPh>
    <phoneticPr fontId="9"/>
  </si>
  <si>
    <t>雇用</t>
    <rPh sb="0" eb="2">
      <t>コヨウ</t>
    </rPh>
    <phoneticPr fontId="9"/>
  </si>
  <si>
    <t>品目種別</t>
    <rPh sb="0" eb="2">
      <t>ヒンモク</t>
    </rPh>
    <rPh sb="2" eb="4">
      <t>シュベツ</t>
    </rPh>
    <phoneticPr fontId="9"/>
  </si>
  <si>
    <t>目標達成に向けた取組み</t>
    <rPh sb="0" eb="2">
      <t>モクヒョウ</t>
    </rPh>
    <rPh sb="2" eb="4">
      <t>タッセイ</t>
    </rPh>
    <rPh sb="5" eb="6">
      <t>ム</t>
    </rPh>
    <rPh sb="8" eb="10">
      <t>トリク</t>
    </rPh>
    <phoneticPr fontId="9"/>
  </si>
  <si>
    <t>品　　目</t>
    <rPh sb="0" eb="1">
      <t>ヒン</t>
    </rPh>
    <rPh sb="3" eb="4">
      <t>メ</t>
    </rPh>
    <phoneticPr fontId="9"/>
  </si>
  <si>
    <t>面積（現状）</t>
    <rPh sb="0" eb="2">
      <t>メンセキ</t>
    </rPh>
    <rPh sb="3" eb="5">
      <t>ゲンジョウ</t>
    </rPh>
    <phoneticPr fontId="9"/>
  </si>
  <si>
    <t>面積（目標）</t>
    <rPh sb="0" eb="2">
      <t>メンセキ</t>
    </rPh>
    <rPh sb="3" eb="5">
      <t>モクヒョウ</t>
    </rPh>
    <phoneticPr fontId="9"/>
  </si>
  <si>
    <t>目標達成に向けた取組み
※施設・機械等導入目的を含め記入すること。</t>
    <rPh sb="13" eb="15">
      <t>シセツ</t>
    </rPh>
    <rPh sb="16" eb="18">
      <t>キカイ</t>
    </rPh>
    <rPh sb="18" eb="19">
      <t>トウ</t>
    </rPh>
    <rPh sb="19" eb="21">
      <t>ドウニュウ</t>
    </rPh>
    <rPh sb="21" eb="23">
      <t>モクテキ</t>
    </rPh>
    <rPh sb="24" eb="25">
      <t>フク</t>
    </rPh>
    <rPh sb="26" eb="28">
      <t>キニュウ</t>
    </rPh>
    <phoneticPr fontId="9"/>
  </si>
  <si>
    <t>面積（増減）</t>
    <rPh sb="0" eb="2">
      <t>メンセキ</t>
    </rPh>
    <rPh sb="3" eb="5">
      <t>ゾウゲン</t>
    </rPh>
    <phoneticPr fontId="9"/>
  </si>
  <si>
    <t>目標年度</t>
    <rPh sb="0" eb="2">
      <t>モクヒョウ</t>
    </rPh>
    <rPh sb="2" eb="4">
      <t>ネンド</t>
    </rPh>
    <phoneticPr fontId="9"/>
  </si>
  <si>
    <t>対象作物の面積(a)</t>
    <rPh sb="0" eb="2">
      <t>タイショウ</t>
    </rPh>
    <rPh sb="2" eb="4">
      <t>サクモツ</t>
    </rPh>
    <rPh sb="5" eb="7">
      <t>メンセキ</t>
    </rPh>
    <phoneticPr fontId="2"/>
  </si>
  <si>
    <t>目標</t>
    <phoneticPr fontId="9"/>
  </si>
  <si>
    <t>現状</t>
    <rPh sb="0" eb="2">
      <t>ゲンジョウ</t>
    </rPh>
    <phoneticPr fontId="2"/>
  </si>
  <si>
    <t>目標年</t>
    <rPh sb="0" eb="2">
      <t>モクヒョウ</t>
    </rPh>
    <rPh sb="2" eb="3">
      <t>ネン</t>
    </rPh>
    <phoneticPr fontId="2"/>
  </si>
  <si>
    <t>増減</t>
    <rPh sb="0" eb="2">
      <t>ゾウゲン</t>
    </rPh>
    <phoneticPr fontId="2"/>
  </si>
  <si>
    <r>
      <t xml:space="preserve">年度
</t>
    </r>
    <r>
      <rPr>
        <sz val="10"/>
        <color theme="1"/>
        <rFont val="ＭＳ ゴシック"/>
        <family val="3"/>
        <charset val="128"/>
      </rPr>
      <t>（和暦・半角）</t>
    </r>
    <rPh sb="0" eb="2">
      <t>ネンド</t>
    </rPh>
    <rPh sb="4" eb="6">
      <t>ワレキ</t>
    </rPh>
    <rPh sb="7" eb="9">
      <t>ハンカク</t>
    </rPh>
    <phoneticPr fontId="9"/>
  </si>
  <si>
    <t>現状値</t>
    <rPh sb="0" eb="2">
      <t>ゲンジョウ</t>
    </rPh>
    <rPh sb="2" eb="3">
      <t>チ</t>
    </rPh>
    <phoneticPr fontId="2"/>
  </si>
  <si>
    <t>目標値</t>
    <rPh sb="0" eb="3">
      <t>モクヒョウチ</t>
    </rPh>
    <phoneticPr fontId="2"/>
  </si>
  <si>
    <t>増減率</t>
    <rPh sb="0" eb="2">
      <t>ゾウゲン</t>
    </rPh>
    <rPh sb="2" eb="3">
      <t>リツ</t>
    </rPh>
    <phoneticPr fontId="2"/>
  </si>
  <si>
    <t>総事業費</t>
    <rPh sb="0" eb="4">
      <t>ソウジギョウヒ</t>
    </rPh>
    <phoneticPr fontId="9"/>
  </si>
  <si>
    <t>円</t>
    <rPh sb="0" eb="1">
      <t>エン</t>
    </rPh>
    <phoneticPr fontId="9"/>
  </si>
  <si>
    <t>除税後の額</t>
    <rPh sb="0" eb="1">
      <t>ジョ</t>
    </rPh>
    <rPh sb="1" eb="2">
      <t>ゼイ</t>
    </rPh>
    <rPh sb="2" eb="3">
      <t>ゴ</t>
    </rPh>
    <rPh sb="4" eb="5">
      <t>ガク</t>
    </rPh>
    <phoneticPr fontId="9"/>
  </si>
  <si>
    <t>事業種目</t>
    <rPh sb="0" eb="2">
      <t>ジギョウ</t>
    </rPh>
    <rPh sb="2" eb="4">
      <t>シュモク</t>
    </rPh>
    <phoneticPr fontId="9"/>
  </si>
  <si>
    <t>補助金額</t>
    <rPh sb="0" eb="2">
      <t>ホジョ</t>
    </rPh>
    <rPh sb="2" eb="4">
      <t>キンガク</t>
    </rPh>
    <phoneticPr fontId="9"/>
  </si>
  <si>
    <t>補助率</t>
    <rPh sb="0" eb="3">
      <t>ホジョリツ</t>
    </rPh>
    <phoneticPr fontId="9"/>
  </si>
  <si>
    <t>上限額 ③</t>
    <rPh sb="0" eb="3">
      <t>ジョウゲンガク</t>
    </rPh>
    <phoneticPr fontId="9"/>
  </si>
  <si>
    <t>補助金額</t>
    <phoneticPr fontId="2"/>
  </si>
  <si>
    <t>（上限額）</t>
    <rPh sb="1" eb="4">
      <t>ジョウゲンガク</t>
    </rPh>
    <phoneticPr fontId="9"/>
  </si>
  <si>
    <t>具体的内容</t>
    <rPh sb="0" eb="3">
      <t>グタイテキ</t>
    </rPh>
    <rPh sb="3" eb="5">
      <t>ナイヨウ</t>
    </rPh>
    <phoneticPr fontId="9"/>
  </si>
  <si>
    <t>補助対象経費</t>
    <rPh sb="0" eb="2">
      <t>ホジョ</t>
    </rPh>
    <rPh sb="2" eb="4">
      <t>タイショウ</t>
    </rPh>
    <rPh sb="4" eb="6">
      <t>ケイヒ</t>
    </rPh>
    <phoneticPr fontId="9"/>
  </si>
  <si>
    <t>末端交付額</t>
    <rPh sb="0" eb="2">
      <t>マッタン</t>
    </rPh>
    <rPh sb="2" eb="4">
      <t>コウフ</t>
    </rPh>
    <rPh sb="4" eb="5">
      <t>ガク</t>
    </rPh>
    <phoneticPr fontId="9"/>
  </si>
  <si>
    <t>県補助金額</t>
    <rPh sb="0" eb="1">
      <t>ケン</t>
    </rPh>
    <rPh sb="1" eb="3">
      <t>ホジョ</t>
    </rPh>
    <rPh sb="3" eb="5">
      <t>キンガク</t>
    </rPh>
    <phoneticPr fontId="9"/>
  </si>
  <si>
    <t>事業費の確定時期</t>
    <phoneticPr fontId="9"/>
  </si>
  <si>
    <t>市町村の
予算措置状況</t>
    <phoneticPr fontId="9"/>
  </si>
  <si>
    <t>着工（予定）時期</t>
    <rPh sb="6" eb="8">
      <t>ジキ</t>
    </rPh>
    <phoneticPr fontId="9"/>
  </si>
  <si>
    <t>施設・設備の
利用開始（予定）</t>
    <phoneticPr fontId="9"/>
  </si>
  <si>
    <t>市町村補助金額</t>
    <rPh sb="0" eb="2">
      <t>シチョウ</t>
    </rPh>
    <rPh sb="2" eb="3">
      <t>ソン</t>
    </rPh>
    <rPh sb="3" eb="5">
      <t>ホジョ</t>
    </rPh>
    <rPh sb="5" eb="7">
      <t>キンガク</t>
    </rPh>
    <phoneticPr fontId="9"/>
  </si>
  <si>
    <t>○</t>
    <phoneticPr fontId="9"/>
  </si>
  <si>
    <t>№</t>
  </si>
  <si>
    <t>市町村</t>
  </si>
  <si>
    <t>設　立
年月日</t>
    <rPh sb="0" eb="1">
      <t>セツ</t>
    </rPh>
    <rPh sb="2" eb="3">
      <t>タチ</t>
    </rPh>
    <rPh sb="4" eb="7">
      <t>ネンガッピ</t>
    </rPh>
    <phoneticPr fontId="9"/>
  </si>
  <si>
    <t>目標達成に向けた取組み（事業概要）</t>
    <rPh sb="0" eb="2">
      <t>モクヒョウ</t>
    </rPh>
    <rPh sb="2" eb="4">
      <t>タッセイ</t>
    </rPh>
    <rPh sb="5" eb="6">
      <t>ム</t>
    </rPh>
    <rPh sb="8" eb="10">
      <t>トリク</t>
    </rPh>
    <rPh sb="12" eb="14">
      <t>ジギョウ</t>
    </rPh>
    <rPh sb="14" eb="16">
      <t>ガイヨウ</t>
    </rPh>
    <phoneticPr fontId="9"/>
  </si>
  <si>
    <t>対象作物
の面積(a)</t>
    <rPh sb="0" eb="2">
      <t>タイショウ</t>
    </rPh>
    <rPh sb="2" eb="4">
      <t>サクモツ</t>
    </rPh>
    <rPh sb="6" eb="8">
      <t>メンセキ</t>
    </rPh>
    <phoneticPr fontId="2"/>
  </si>
  <si>
    <t>目標
年度</t>
    <rPh sb="0" eb="2">
      <t>モクヒョウ</t>
    </rPh>
    <rPh sb="3" eb="5">
      <t>ネンド</t>
    </rPh>
    <phoneticPr fontId="9"/>
  </si>
  <si>
    <t>補助
要件</t>
    <rPh sb="0" eb="2">
      <t>ホジョ</t>
    </rPh>
    <rPh sb="3" eb="5">
      <t>ヨウケン</t>
    </rPh>
    <phoneticPr fontId="9"/>
  </si>
  <si>
    <t>要望額（千円）</t>
    <rPh sb="4" eb="6">
      <t>センエン</t>
    </rPh>
    <phoneticPr fontId="9"/>
  </si>
  <si>
    <t>採択額</t>
    <rPh sb="0" eb="2">
      <t>サイタク</t>
    </rPh>
    <rPh sb="2" eb="3">
      <t>ガク</t>
    </rPh>
    <phoneticPr fontId="2"/>
  </si>
  <si>
    <t>構成
員数</t>
    <rPh sb="0" eb="2">
      <t>コウセイ</t>
    </rPh>
    <rPh sb="3" eb="5">
      <t>インスウ</t>
    </rPh>
    <rPh sb="4" eb="5">
      <t>スウ</t>
    </rPh>
    <phoneticPr fontId="2"/>
  </si>
  <si>
    <r>
      <t xml:space="preserve">目標年
</t>
    </r>
    <r>
      <rPr>
        <sz val="8"/>
        <rFont val="ＭＳ ゴシック"/>
        <family val="3"/>
        <charset val="128"/>
      </rPr>
      <t>(見込み)</t>
    </r>
    <rPh sb="0" eb="2">
      <t>モクヒョウ</t>
    </rPh>
    <rPh sb="2" eb="3">
      <t>ネン</t>
    </rPh>
    <rPh sb="5" eb="7">
      <t>ミコ</t>
    </rPh>
    <phoneticPr fontId="2"/>
  </si>
  <si>
    <t>具体的内容(機械、数量、面積等)</t>
  </si>
  <si>
    <t>末　端
交付額</t>
    <rPh sb="0" eb="1">
      <t>マツ</t>
    </rPh>
    <rPh sb="2" eb="3">
      <t>ハシ</t>
    </rPh>
    <rPh sb="4" eb="6">
      <t>コウフ</t>
    </rPh>
    <rPh sb="6" eb="7">
      <t>ガク</t>
    </rPh>
    <phoneticPr fontId="9"/>
  </si>
  <si>
    <t>負担区分</t>
    <rPh sb="0" eb="2">
      <t>フタン</t>
    </rPh>
    <rPh sb="2" eb="4">
      <t>クブン</t>
    </rPh>
    <phoneticPr fontId="9"/>
  </si>
  <si>
    <t>県</t>
    <phoneticPr fontId="2"/>
  </si>
  <si>
    <t>市町村</t>
    <rPh sb="0" eb="2">
      <t>シチョウ</t>
    </rPh>
    <rPh sb="2" eb="3">
      <t>ソン</t>
    </rPh>
    <phoneticPr fontId="9"/>
  </si>
  <si>
    <t>補助
対象
経費</t>
    <rPh sb="0" eb="2">
      <t>ホジョ</t>
    </rPh>
    <rPh sb="3" eb="5">
      <t>タイショウ</t>
    </rPh>
    <rPh sb="6" eb="8">
      <t>ケイヒ</t>
    </rPh>
    <phoneticPr fontId="9"/>
  </si>
  <si>
    <t>総事業費
（円）</t>
    <rPh sb="0" eb="1">
      <t>ソウ</t>
    </rPh>
    <rPh sb="6" eb="7">
      <t>エン</t>
    </rPh>
    <phoneticPr fontId="9"/>
  </si>
  <si>
    <t>補助対象
経費
（千円）</t>
    <rPh sb="0" eb="2">
      <t>ホジョ</t>
    </rPh>
    <rPh sb="2" eb="4">
      <t>タイショウ</t>
    </rPh>
    <rPh sb="5" eb="7">
      <t>ケイヒ</t>
    </rPh>
    <rPh sb="9" eb="10">
      <t>セン</t>
    </rPh>
    <rPh sb="10" eb="11">
      <t>エン</t>
    </rPh>
    <phoneticPr fontId="9"/>
  </si>
  <si>
    <t>減額</t>
    <rPh sb="0" eb="2">
      <t>ゲンガク</t>
    </rPh>
    <phoneticPr fontId="2"/>
  </si>
  <si>
    <t>該当なし</t>
    <rPh sb="0" eb="2">
      <t>ガイトウ</t>
    </rPh>
    <phoneticPr fontId="2"/>
  </si>
  <si>
    <t>含む税</t>
    <rPh sb="0" eb="1">
      <t>フク</t>
    </rPh>
    <rPh sb="2" eb="3">
      <t>ゼイ</t>
    </rPh>
    <phoneticPr fontId="2"/>
  </si>
  <si>
    <t>事業実施
主体名</t>
    <rPh sb="0" eb="2">
      <t>ジギョウ</t>
    </rPh>
    <rPh sb="2" eb="4">
      <t>ジッシ</t>
    </rPh>
    <rPh sb="5" eb="7">
      <t>シュタイ</t>
    </rPh>
    <rPh sb="7" eb="8">
      <t>ナ</t>
    </rPh>
    <phoneticPr fontId="9"/>
  </si>
  <si>
    <t>単位：円</t>
    <rPh sb="0" eb="2">
      <t>タンイ</t>
    </rPh>
    <rPh sb="3" eb="4">
      <t>エン</t>
    </rPh>
    <phoneticPr fontId="2"/>
  </si>
  <si>
    <t>補助対象者
課税区分</t>
    <rPh sb="0" eb="5">
      <t>ホジョタイショウシャ</t>
    </rPh>
    <rPh sb="6" eb="10">
      <t>カゼイクブン</t>
    </rPh>
    <phoneticPr fontId="2"/>
  </si>
  <si>
    <t>/</t>
    <phoneticPr fontId="2"/>
  </si>
  <si>
    <t>本則課税</t>
    <rPh sb="0" eb="4">
      <t>ホンソクカゼイ</t>
    </rPh>
    <phoneticPr fontId="2"/>
  </si>
  <si>
    <t>簡易又は免税</t>
    <rPh sb="0" eb="2">
      <t>カンイ</t>
    </rPh>
    <rPh sb="2" eb="3">
      <t>マタ</t>
    </rPh>
    <rPh sb="4" eb="6">
      <t>メンゼイ</t>
    </rPh>
    <phoneticPr fontId="2"/>
  </si>
  <si>
    <t>総事業費</t>
    <rPh sb="0" eb="4">
      <t>ソウジギョウヒ</t>
    </rPh>
    <phoneticPr fontId="2"/>
  </si>
  <si>
    <t>補助対象外経費</t>
    <rPh sb="0" eb="7">
      <t>ホジョタイショウガイケイヒ</t>
    </rPh>
    <phoneticPr fontId="2"/>
  </si>
  <si>
    <t>補助対象
経費</t>
    <rPh sb="0" eb="4">
      <t>ホジョタイショウ</t>
    </rPh>
    <rPh sb="5" eb="7">
      <t>ケイヒ</t>
    </rPh>
    <phoneticPr fontId="9"/>
  </si>
  <si>
    <t>税込</t>
    <rPh sb="0" eb="2">
      <t>ゼイコミ</t>
    </rPh>
    <phoneticPr fontId="2"/>
  </si>
  <si>
    <t>【内訳】</t>
    <rPh sb="1" eb="3">
      <t>ウチワケ</t>
    </rPh>
    <phoneticPr fontId="2"/>
  </si>
  <si>
    <t>氏名</t>
    <rPh sb="0" eb="2">
      <t>シメイ</t>
    </rPh>
    <phoneticPr fontId="9"/>
  </si>
  <si>
    <t>整備内容</t>
    <rPh sb="0" eb="4">
      <t>セイビナイヨウ</t>
    </rPh>
    <phoneticPr fontId="9"/>
  </si>
  <si>
    <t>総事業費
（税込）</t>
    <rPh sb="0" eb="4">
      <t>ソウジギョウヒ</t>
    </rPh>
    <rPh sb="6" eb="8">
      <t>ゼイコミ</t>
    </rPh>
    <phoneticPr fontId="2"/>
  </si>
  <si>
    <t>総事業費
（税抜）</t>
    <rPh sb="0" eb="4">
      <t>ソウジギョウヒ</t>
    </rPh>
    <rPh sb="6" eb="8">
      <t>ゼイヌ</t>
    </rPh>
    <phoneticPr fontId="2"/>
  </si>
  <si>
    <t>補助対象外
経費（税抜）</t>
    <rPh sb="0" eb="2">
      <t>ホジョ</t>
    </rPh>
    <rPh sb="2" eb="4">
      <t>タイショウ</t>
    </rPh>
    <rPh sb="4" eb="5">
      <t>ガイ</t>
    </rPh>
    <rPh sb="6" eb="8">
      <t>ケイヒ</t>
    </rPh>
    <rPh sb="9" eb="11">
      <t>ゼイヌ</t>
    </rPh>
    <phoneticPr fontId="2"/>
  </si>
  <si>
    <t>施工区分</t>
    <rPh sb="0" eb="4">
      <t>セコウクブン</t>
    </rPh>
    <phoneticPr fontId="2"/>
  </si>
  <si>
    <t>①資材費</t>
    <rPh sb="1" eb="3">
      <t>シザイ</t>
    </rPh>
    <rPh sb="3" eb="4">
      <t>ヒ</t>
    </rPh>
    <phoneticPr fontId="9"/>
  </si>
  <si>
    <t>②施工費
（税込）</t>
    <rPh sb="1" eb="3">
      <t>セコウ</t>
    </rPh>
    <rPh sb="3" eb="4">
      <t>ヒ</t>
    </rPh>
    <rPh sb="6" eb="8">
      <t>ゼイコ</t>
    </rPh>
    <phoneticPr fontId="9"/>
  </si>
  <si>
    <t>②施工費
（税抜）</t>
    <rPh sb="1" eb="3">
      <t>セコウ</t>
    </rPh>
    <rPh sb="3" eb="4">
      <t>ヒ</t>
    </rPh>
    <rPh sb="6" eb="8">
      <t>ゼイヌ</t>
    </rPh>
    <phoneticPr fontId="9"/>
  </si>
  <si>
    <t>対象経費</t>
    <rPh sb="0" eb="2">
      <t>タイショウ</t>
    </rPh>
    <rPh sb="2" eb="4">
      <t>ケイヒ</t>
    </rPh>
    <phoneticPr fontId="2"/>
  </si>
  <si>
    <t>補助対象外経費</t>
    <rPh sb="0" eb="5">
      <t>ホジョタイショウガイ</t>
    </rPh>
    <rPh sb="5" eb="7">
      <t>ケイヒ</t>
    </rPh>
    <phoneticPr fontId="2"/>
  </si>
  <si>
    <t>自立施工</t>
    <rPh sb="0" eb="2">
      <t>ジリツ</t>
    </rPh>
    <rPh sb="2" eb="4">
      <t>セコウ</t>
    </rPh>
    <phoneticPr fontId="2"/>
  </si>
  <si>
    <t>業者施工</t>
    <rPh sb="0" eb="2">
      <t>ギョウシャ</t>
    </rPh>
    <rPh sb="2" eb="4">
      <t>セコウ</t>
    </rPh>
    <phoneticPr fontId="2"/>
  </si>
  <si>
    <t>補助対象経費
×1/3 ①</t>
    <rPh sb="0" eb="2">
      <t>ホジョ</t>
    </rPh>
    <rPh sb="2" eb="4">
      <t>タイショウ</t>
    </rPh>
    <rPh sb="4" eb="6">
      <t>ケイヒ</t>
    </rPh>
    <phoneticPr fontId="2"/>
  </si>
  <si>
    <t>交付額
×2/3 ②</t>
    <rPh sb="0" eb="2">
      <t>コウフ</t>
    </rPh>
    <rPh sb="2" eb="3">
      <t>ガク</t>
    </rPh>
    <phoneticPr fontId="2"/>
  </si>
  <si>
    <r>
      <t xml:space="preserve">県補助金額
</t>
    </r>
    <r>
      <rPr>
        <sz val="8"/>
        <color theme="1"/>
        <rFont val="ＭＳ ゴシック"/>
        <family val="3"/>
        <charset val="128"/>
      </rPr>
      <t>(①②③の最少額)</t>
    </r>
    <rPh sb="0" eb="1">
      <t>ケン</t>
    </rPh>
    <rPh sb="1" eb="3">
      <t>ホジョ</t>
    </rPh>
    <rPh sb="3" eb="5">
      <t>キンガク</t>
    </rPh>
    <rPh sb="11" eb="12">
      <t>サイ</t>
    </rPh>
    <rPh sb="12" eb="14">
      <t>ショウガク</t>
    </rPh>
    <phoneticPr fontId="2"/>
  </si>
  <si>
    <t>整備内容</t>
    <rPh sb="0" eb="4">
      <t>セイビナイヨウ</t>
    </rPh>
    <phoneticPr fontId="2"/>
  </si>
  <si>
    <t>対象外経費内訳（税抜）</t>
    <rPh sb="0" eb="5">
      <t>タイショウガイケイヒ</t>
    </rPh>
    <rPh sb="5" eb="7">
      <t>ウチワケ</t>
    </rPh>
    <rPh sb="8" eb="10">
      <t>ゼイヌキ</t>
    </rPh>
    <phoneticPr fontId="2"/>
  </si>
  <si>
    <t>税抜</t>
    <rPh sb="0" eb="2">
      <t>ゼイヌ</t>
    </rPh>
    <phoneticPr fontId="2"/>
  </si>
  <si>
    <t>金額</t>
    <rPh sb="0" eb="2">
      <t>キンガク</t>
    </rPh>
    <phoneticPr fontId="2"/>
  </si>
  <si>
    <t>補助金額</t>
    <rPh sb="0" eb="4">
      <t>ホジョキンガク</t>
    </rPh>
    <phoneticPr fontId="2"/>
  </si>
  <si>
    <t>対象経費×1/3</t>
    <rPh sb="0" eb="4">
      <t>タイショウケイヒ</t>
    </rPh>
    <phoneticPr fontId="2"/>
  </si>
  <si>
    <t>交付額×2/3</t>
    <rPh sb="0" eb="3">
      <t>コウフガク</t>
    </rPh>
    <phoneticPr fontId="2"/>
  </si>
  <si>
    <t>総事業費
(千円,税込)</t>
    <rPh sb="0" eb="1">
      <t>ソウ</t>
    </rPh>
    <rPh sb="1" eb="4">
      <t>ジギョウヒ</t>
    </rPh>
    <rPh sb="6" eb="7">
      <t>セン</t>
    </rPh>
    <rPh sb="7" eb="8">
      <t>エン</t>
    </rPh>
    <rPh sb="9" eb="11">
      <t>ゼイコ</t>
    </rPh>
    <phoneticPr fontId="2"/>
  </si>
  <si>
    <t>（円）</t>
    <rPh sb="1" eb="2">
      <t>エン</t>
    </rPh>
    <phoneticPr fontId="2"/>
  </si>
  <si>
    <t>（千円）</t>
    <rPh sb="1" eb="3">
      <t>センエン</t>
    </rPh>
    <phoneticPr fontId="2"/>
  </si>
  <si>
    <t>(千円)</t>
    <rPh sb="1" eb="3">
      <t>センエン</t>
    </rPh>
    <phoneticPr fontId="2"/>
  </si>
  <si>
    <t>補助対象</t>
    <rPh sb="0" eb="2">
      <t>ホジョ</t>
    </rPh>
    <rPh sb="2" eb="4">
      <t>タイショウ</t>
    </rPh>
    <phoneticPr fontId="2"/>
  </si>
  <si>
    <t>取組主体計画転記用</t>
    <rPh sb="0" eb="2">
      <t>トリク</t>
    </rPh>
    <rPh sb="2" eb="4">
      <t>シュタイ</t>
    </rPh>
    <rPh sb="4" eb="6">
      <t>ケイカク</t>
    </rPh>
    <rPh sb="6" eb="8">
      <t>テンキ</t>
    </rPh>
    <rPh sb="8" eb="9">
      <t>ヨウ</t>
    </rPh>
    <phoneticPr fontId="2"/>
  </si>
  <si>
    <t>№</t>
    <phoneticPr fontId="2"/>
  </si>
  <si>
    <t>対象品目</t>
    <rPh sb="0" eb="2">
      <t>タイショウ</t>
    </rPh>
    <rPh sb="2" eb="4">
      <t>ヒンモク</t>
    </rPh>
    <phoneticPr fontId="2"/>
  </si>
  <si>
    <t>取組項目</t>
    <rPh sb="0" eb="4">
      <t>トリクミコウモク</t>
    </rPh>
    <phoneticPr fontId="2"/>
  </si>
  <si>
    <t>（注１）対象品目ごとに全品目を記載すること。</t>
    <rPh sb="1" eb="2">
      <t>チュウ</t>
    </rPh>
    <rPh sb="4" eb="8">
      <t>タイショウヒンモク</t>
    </rPh>
    <rPh sb="11" eb="14">
      <t>ゼンヒンモク</t>
    </rPh>
    <rPh sb="15" eb="17">
      <t>キサイ</t>
    </rPh>
    <phoneticPr fontId="2"/>
  </si>
  <si>
    <t>対象品目
（作型）</t>
    <rPh sb="0" eb="2">
      <t>タイショウ</t>
    </rPh>
    <rPh sb="2" eb="4">
      <t>ヒンモク</t>
    </rPh>
    <rPh sb="6" eb="8">
      <t>サクガタ</t>
    </rPh>
    <phoneticPr fontId="2"/>
  </si>
  <si>
    <t>ア　総括</t>
    <rPh sb="2" eb="4">
      <t>ソウカツ</t>
    </rPh>
    <phoneticPr fontId="2"/>
  </si>
  <si>
    <t>負担内訳（円）</t>
    <rPh sb="0" eb="2">
      <t>フタン</t>
    </rPh>
    <rPh sb="2" eb="4">
      <t>ウチワケ</t>
    </rPh>
    <rPh sb="5" eb="6">
      <t>エン</t>
    </rPh>
    <phoneticPr fontId="2"/>
  </si>
  <si>
    <t>償還年数</t>
    <rPh sb="0" eb="2">
      <t>ショウカン</t>
    </rPh>
    <rPh sb="2" eb="4">
      <t>ネンスウ</t>
    </rPh>
    <phoneticPr fontId="2"/>
  </si>
  <si>
    <t>合　　　計</t>
    <rPh sb="0" eb="1">
      <t>ゴウ</t>
    </rPh>
    <rPh sb="4" eb="5">
      <t>ケイ</t>
    </rPh>
    <phoneticPr fontId="2"/>
  </si>
  <si>
    <t>（注１）当計画において活用する補助事業等すべてについて記載すること。</t>
    <rPh sb="1" eb="2">
      <t>チュウ</t>
    </rPh>
    <rPh sb="4" eb="7">
      <t>トウケイカク</t>
    </rPh>
    <rPh sb="11" eb="13">
      <t>カツヨウ</t>
    </rPh>
    <rPh sb="15" eb="20">
      <t>ホジョジギョウトウ</t>
    </rPh>
    <rPh sb="27" eb="29">
      <t>キサイ</t>
    </rPh>
    <phoneticPr fontId="2"/>
  </si>
  <si>
    <t>（注２）「備考」欄には、農業改良資金や農業近代化資金又は日本政策金融公庫資金の借入れを計画している場合の「資金名」を記載すること。</t>
    <rPh sb="1" eb="2">
      <t>チュウ</t>
    </rPh>
    <rPh sb="5" eb="7">
      <t>ビコウ</t>
    </rPh>
    <rPh sb="8" eb="9">
      <t>ラン</t>
    </rPh>
    <rPh sb="12" eb="14">
      <t>ノウギョウ</t>
    </rPh>
    <rPh sb="14" eb="16">
      <t>カイリョウ</t>
    </rPh>
    <rPh sb="16" eb="18">
      <t>シキン</t>
    </rPh>
    <rPh sb="19" eb="21">
      <t>ノウギョウ</t>
    </rPh>
    <rPh sb="21" eb="23">
      <t>キンダイ</t>
    </rPh>
    <rPh sb="23" eb="24">
      <t>カ</t>
    </rPh>
    <rPh sb="24" eb="26">
      <t>シキン</t>
    </rPh>
    <rPh sb="26" eb="27">
      <t>マタ</t>
    </rPh>
    <rPh sb="28" eb="30">
      <t>ニホン</t>
    </rPh>
    <rPh sb="30" eb="32">
      <t>セイサク</t>
    </rPh>
    <rPh sb="32" eb="34">
      <t>キンユウ</t>
    </rPh>
    <rPh sb="34" eb="36">
      <t>コウコ</t>
    </rPh>
    <rPh sb="36" eb="38">
      <t>シキン</t>
    </rPh>
    <rPh sb="39" eb="41">
      <t>カリイ</t>
    </rPh>
    <rPh sb="43" eb="45">
      <t>ケイカク</t>
    </rPh>
    <rPh sb="49" eb="51">
      <t>バアイ</t>
    </rPh>
    <rPh sb="53" eb="55">
      <t>シキン</t>
    </rPh>
    <rPh sb="55" eb="56">
      <t>メイ</t>
    </rPh>
    <rPh sb="58" eb="60">
      <t>キサイ</t>
    </rPh>
    <phoneticPr fontId="2"/>
  </si>
  <si>
    <t>総事業費
（円）</t>
    <rPh sb="0" eb="4">
      <t>ソウジギョウヒ</t>
    </rPh>
    <rPh sb="6" eb="7">
      <t>エン</t>
    </rPh>
    <phoneticPr fontId="2"/>
  </si>
  <si>
    <t>（１）位置図（市町村における実施地区の位置を示した５万分の１の地図及び実施地区における実施（受益）場所を示す字限図等の図面）</t>
    <rPh sb="3" eb="6">
      <t>イチズ</t>
    </rPh>
    <rPh sb="7" eb="10">
      <t>シチョウソン</t>
    </rPh>
    <rPh sb="14" eb="18">
      <t>ジッシチク</t>
    </rPh>
    <rPh sb="19" eb="21">
      <t>イチ</t>
    </rPh>
    <rPh sb="22" eb="23">
      <t>シメ</t>
    </rPh>
    <rPh sb="27" eb="28">
      <t>ブン</t>
    </rPh>
    <rPh sb="31" eb="33">
      <t>チズ</t>
    </rPh>
    <rPh sb="33" eb="34">
      <t>オヨ</t>
    </rPh>
    <rPh sb="35" eb="37">
      <t>ジッシ</t>
    </rPh>
    <rPh sb="37" eb="39">
      <t>チク</t>
    </rPh>
    <rPh sb="43" eb="45">
      <t>ジッシ</t>
    </rPh>
    <rPh sb="46" eb="48">
      <t>ジュエキ</t>
    </rPh>
    <rPh sb="49" eb="51">
      <t>バショ</t>
    </rPh>
    <rPh sb="52" eb="53">
      <t>シメ</t>
    </rPh>
    <rPh sb="54" eb="57">
      <t>ジゲンズ</t>
    </rPh>
    <rPh sb="57" eb="58">
      <t>トウ</t>
    </rPh>
    <rPh sb="59" eb="61">
      <t>ズメン</t>
    </rPh>
    <phoneticPr fontId="2"/>
  </si>
  <si>
    <t>（２）実施設計書・設計図（見積書・カタログ等）</t>
    <rPh sb="3" eb="8">
      <t>ジッシセッケイショ</t>
    </rPh>
    <rPh sb="9" eb="12">
      <t>セッケイズ</t>
    </rPh>
    <rPh sb="13" eb="16">
      <t>ミツモリショ</t>
    </rPh>
    <rPh sb="21" eb="22">
      <t>トウ</t>
    </rPh>
    <phoneticPr fontId="2"/>
  </si>
  <si>
    <t>（３）事業実施主体の組織及び運営に関する規約</t>
    <rPh sb="3" eb="5">
      <t>ジギョウ</t>
    </rPh>
    <rPh sb="5" eb="7">
      <t>ジッシ</t>
    </rPh>
    <rPh sb="7" eb="9">
      <t>シュタイ</t>
    </rPh>
    <rPh sb="10" eb="12">
      <t>ソシキ</t>
    </rPh>
    <rPh sb="12" eb="13">
      <t>オヨ</t>
    </rPh>
    <rPh sb="14" eb="16">
      <t>ウンエイ</t>
    </rPh>
    <rPh sb="17" eb="18">
      <t>カン</t>
    </rPh>
    <rPh sb="20" eb="22">
      <t>キヤク</t>
    </rPh>
    <phoneticPr fontId="2"/>
  </si>
  <si>
    <t>（４）設立総会及び今回の事業に関する総会の議事録の写し</t>
    <rPh sb="3" eb="5">
      <t>セツリツ</t>
    </rPh>
    <rPh sb="5" eb="7">
      <t>ソウカイ</t>
    </rPh>
    <rPh sb="7" eb="8">
      <t>オヨ</t>
    </rPh>
    <rPh sb="9" eb="11">
      <t>コンカイ</t>
    </rPh>
    <rPh sb="12" eb="14">
      <t>ジギョウ</t>
    </rPh>
    <rPh sb="15" eb="16">
      <t>カン</t>
    </rPh>
    <rPh sb="18" eb="20">
      <t>ソウカイ</t>
    </rPh>
    <rPh sb="21" eb="24">
      <t>ギジロク</t>
    </rPh>
    <rPh sb="25" eb="26">
      <t>ウツ</t>
    </rPh>
    <phoneticPr fontId="2"/>
  </si>
  <si>
    <t>（５）共同利用機械・施設の管理運営に関する規程（共同利用機械・施設の導入の場合）</t>
    <rPh sb="3" eb="5">
      <t>キョウドウ</t>
    </rPh>
    <rPh sb="5" eb="7">
      <t>リヨウ</t>
    </rPh>
    <rPh sb="7" eb="9">
      <t>キカイ</t>
    </rPh>
    <rPh sb="10" eb="12">
      <t>シセツ</t>
    </rPh>
    <rPh sb="13" eb="15">
      <t>カンリ</t>
    </rPh>
    <rPh sb="15" eb="17">
      <t>ウンエイ</t>
    </rPh>
    <rPh sb="18" eb="19">
      <t>カン</t>
    </rPh>
    <rPh sb="21" eb="23">
      <t>キテイ</t>
    </rPh>
    <rPh sb="24" eb="26">
      <t>キョウドウ</t>
    </rPh>
    <rPh sb="26" eb="28">
      <t>リヨウ</t>
    </rPh>
    <rPh sb="28" eb="30">
      <t>キカイ</t>
    </rPh>
    <rPh sb="31" eb="33">
      <t>シセツ</t>
    </rPh>
    <rPh sb="34" eb="36">
      <t>ドウニュウ</t>
    </rPh>
    <rPh sb="37" eb="39">
      <t>バアイ</t>
    </rPh>
    <phoneticPr fontId="2"/>
  </si>
  <si>
    <t>（６）機械・施設の能力、台数、規模等の決定根拠及び利用計画（共同利用機械・施設の導入の場合）</t>
    <rPh sb="3" eb="5">
      <t>キカイ</t>
    </rPh>
    <rPh sb="6" eb="8">
      <t>シセツ</t>
    </rPh>
    <rPh sb="9" eb="11">
      <t>ノウリョク</t>
    </rPh>
    <rPh sb="12" eb="14">
      <t>ダイスウ</t>
    </rPh>
    <rPh sb="15" eb="18">
      <t>キボトウ</t>
    </rPh>
    <rPh sb="19" eb="21">
      <t>ケッテイ</t>
    </rPh>
    <rPh sb="21" eb="23">
      <t>コンキョ</t>
    </rPh>
    <rPh sb="23" eb="24">
      <t>オヨ</t>
    </rPh>
    <rPh sb="25" eb="27">
      <t>リヨウ</t>
    </rPh>
    <rPh sb="27" eb="29">
      <t>ケイカク</t>
    </rPh>
    <rPh sb="30" eb="32">
      <t>キョウドウ</t>
    </rPh>
    <rPh sb="32" eb="34">
      <t>リヨウ</t>
    </rPh>
    <rPh sb="34" eb="36">
      <t>キカイ</t>
    </rPh>
    <rPh sb="37" eb="39">
      <t>シセツ</t>
    </rPh>
    <rPh sb="40" eb="42">
      <t>ドウニュウ</t>
    </rPh>
    <rPh sb="43" eb="45">
      <t>バアイ</t>
    </rPh>
    <phoneticPr fontId="2"/>
  </si>
  <si>
    <t>（７）事業実施主体及び構成員の既存機械調書（共同利用機械・施設の導入の場合）</t>
    <rPh sb="3" eb="5">
      <t>ジギョウ</t>
    </rPh>
    <rPh sb="5" eb="7">
      <t>ジッシ</t>
    </rPh>
    <rPh sb="7" eb="9">
      <t>シュタイ</t>
    </rPh>
    <rPh sb="9" eb="10">
      <t>オヨ</t>
    </rPh>
    <rPh sb="11" eb="14">
      <t>コウセイイン</t>
    </rPh>
    <rPh sb="15" eb="17">
      <t>キゾン</t>
    </rPh>
    <rPh sb="17" eb="19">
      <t>キカイ</t>
    </rPh>
    <rPh sb="19" eb="21">
      <t>チョウショ</t>
    </rPh>
    <rPh sb="22" eb="24">
      <t>キョウドウ</t>
    </rPh>
    <rPh sb="24" eb="26">
      <t>リヨウ</t>
    </rPh>
    <rPh sb="26" eb="28">
      <t>キカイ</t>
    </rPh>
    <rPh sb="29" eb="31">
      <t>シセツ</t>
    </rPh>
    <rPh sb="32" eb="34">
      <t>ドウニュウ</t>
    </rPh>
    <rPh sb="35" eb="37">
      <t>バアイ</t>
    </rPh>
    <phoneticPr fontId="2"/>
  </si>
  <si>
    <t>※導入する機械・施設と同機能のもののみ記載すること。ただし、既に作成しているものがある場合は、その調書でも可。</t>
    <rPh sb="1" eb="3">
      <t>ドウニュウ</t>
    </rPh>
    <rPh sb="5" eb="7">
      <t>キカイ</t>
    </rPh>
    <rPh sb="8" eb="10">
      <t>シセツ</t>
    </rPh>
    <rPh sb="11" eb="12">
      <t>ドウ</t>
    </rPh>
    <rPh sb="12" eb="14">
      <t>キノウ</t>
    </rPh>
    <rPh sb="19" eb="21">
      <t>キサイ</t>
    </rPh>
    <rPh sb="30" eb="31">
      <t>スデ</t>
    </rPh>
    <rPh sb="32" eb="34">
      <t>サクセイ</t>
    </rPh>
    <rPh sb="43" eb="45">
      <t>バアイ</t>
    </rPh>
    <rPh sb="49" eb="51">
      <t>チョウショ</t>
    </rPh>
    <rPh sb="53" eb="54">
      <t>カ</t>
    </rPh>
    <phoneticPr fontId="2"/>
  </si>
  <si>
    <t>（８）収支計画</t>
    <rPh sb="3" eb="5">
      <t>シュウシ</t>
    </rPh>
    <rPh sb="5" eb="7">
      <t>ケイカク</t>
    </rPh>
    <phoneticPr fontId="2"/>
  </si>
  <si>
    <t>1 販売額</t>
    <rPh sb="2" eb="5">
      <t>ハンバイガク</t>
    </rPh>
    <phoneticPr fontId="2"/>
  </si>
  <si>
    <t>2 所得額</t>
    <rPh sb="2" eb="5">
      <t>ショトクガク</t>
    </rPh>
    <phoneticPr fontId="2"/>
  </si>
  <si>
    <t>目標：</t>
    <rPh sb="0" eb="2">
      <t>モクヒョウ</t>
    </rPh>
    <phoneticPr fontId="2"/>
  </si>
  <si>
    <t>(a)</t>
    <phoneticPr fontId="2"/>
  </si>
  <si>
    <t>(kg/10a)</t>
    <phoneticPr fontId="2"/>
  </si>
  <si>
    <t xml:space="preserve">  面積</t>
    <rPh sb="2" eb="4">
      <t>メンセキ</t>
    </rPh>
    <phoneticPr fontId="2"/>
  </si>
  <si>
    <t xml:space="preserve">  収量</t>
    <rPh sb="2" eb="4">
      <t>シュウリョウ</t>
    </rPh>
    <phoneticPr fontId="2"/>
  </si>
  <si>
    <t>(目標/現状)</t>
    <rPh sb="1" eb="3">
      <t>モクヒョウ</t>
    </rPh>
    <rPh sb="4" eb="6">
      <t>ゲンジョウ</t>
    </rPh>
    <phoneticPr fontId="2"/>
  </si>
  <si>
    <t>1月</t>
    <rPh sb="1" eb="2">
      <t>ガツ</t>
    </rPh>
    <phoneticPr fontId="2"/>
  </si>
  <si>
    <t>2月</t>
  </si>
  <si>
    <t>3月</t>
  </si>
  <si>
    <t>4月</t>
  </si>
  <si>
    <t>5月</t>
  </si>
  <si>
    <t>6月</t>
  </si>
  <si>
    <t>7月</t>
  </si>
  <si>
    <t>8月</t>
  </si>
  <si>
    <t>9月</t>
  </si>
  <si>
    <t>10月</t>
  </si>
  <si>
    <t>11月</t>
  </si>
  <si>
    <t>12月</t>
  </si>
  <si>
    <t>補助対象
経費
（円）</t>
    <rPh sb="0" eb="4">
      <t>ホジョタイショウ</t>
    </rPh>
    <rPh sb="5" eb="7">
      <t>ケイヒ</t>
    </rPh>
    <rPh sb="9" eb="10">
      <t>エン</t>
    </rPh>
    <phoneticPr fontId="2"/>
  </si>
  <si>
    <t>うち融資額</t>
    <rPh sb="2" eb="5">
      <t>ユウシガク</t>
    </rPh>
    <phoneticPr fontId="2"/>
  </si>
  <si>
    <t>別記様式第１号</t>
    <rPh sb="0" eb="4">
      <t>ベッキヨウシキ</t>
    </rPh>
    <rPh sb="4" eb="5">
      <t>ダイ</t>
    </rPh>
    <rPh sb="6" eb="7">
      <t>ゴウ</t>
    </rPh>
    <phoneticPr fontId="2"/>
  </si>
  <si>
    <t>（１）事業目標</t>
    <rPh sb="3" eb="5">
      <t>ジギョウ</t>
    </rPh>
    <rPh sb="5" eb="7">
      <t>モクヒョウ</t>
    </rPh>
    <phoneticPr fontId="2"/>
  </si>
  <si>
    <t>（３）栽培体系</t>
    <rPh sb="3" eb="5">
      <t>サイバイ</t>
    </rPh>
    <rPh sb="5" eb="7">
      <t>タイケイ</t>
    </rPh>
    <phoneticPr fontId="2"/>
  </si>
  <si>
    <t>（４）投資計画・資金調達計画</t>
    <rPh sb="3" eb="5">
      <t>トウシ</t>
    </rPh>
    <rPh sb="5" eb="7">
      <t>ケイカク</t>
    </rPh>
    <rPh sb="8" eb="12">
      <t>シキンチョウタツ</t>
    </rPh>
    <rPh sb="12" eb="14">
      <t>ケイカク</t>
    </rPh>
    <phoneticPr fontId="2"/>
  </si>
  <si>
    <t>目標達成に向けた具体的方策</t>
    <phoneticPr fontId="2"/>
  </si>
  <si>
    <t>（１）事業実施主体の情報</t>
    <rPh sb="3" eb="9">
      <t>ジギョウジッシシュタイ</t>
    </rPh>
    <rPh sb="10" eb="12">
      <t>ジョウホウ</t>
    </rPh>
    <phoneticPr fontId="2"/>
  </si>
  <si>
    <t>１　事業実施主体の概要</t>
    <rPh sb="2" eb="8">
      <t>ジギョウジッシシュタイ</t>
    </rPh>
    <rPh sb="9" eb="11">
      <t>ガイヨウ</t>
    </rPh>
    <phoneticPr fontId="2"/>
  </si>
  <si>
    <t>設立年月日</t>
    <rPh sb="0" eb="5">
      <t>セツリツネンガッピ</t>
    </rPh>
    <phoneticPr fontId="2"/>
  </si>
  <si>
    <t>目標年度</t>
    <rPh sb="0" eb="2">
      <t>モクヒョウ</t>
    </rPh>
    <rPh sb="2" eb="4">
      <t>ネンド</t>
    </rPh>
    <phoneticPr fontId="2"/>
  </si>
  <si>
    <t>市町村名</t>
    <rPh sb="0" eb="3">
      <t>シチョウソン</t>
    </rPh>
    <rPh sb="3" eb="4">
      <t>メイ</t>
    </rPh>
    <phoneticPr fontId="2"/>
  </si>
  <si>
    <t>事業実施主体名</t>
    <rPh sb="0" eb="2">
      <t>ジギョウ</t>
    </rPh>
    <rPh sb="2" eb="4">
      <t>ジッシ</t>
    </rPh>
    <rPh sb="4" eb="7">
      <t>シュタイメイ</t>
    </rPh>
    <phoneticPr fontId="2"/>
  </si>
  <si>
    <t>所在地</t>
    <rPh sb="0" eb="3">
      <t>ショザイチ</t>
    </rPh>
    <phoneticPr fontId="2"/>
  </si>
  <si>
    <t>基幹作物</t>
    <rPh sb="0" eb="2">
      <t>キカン</t>
    </rPh>
    <rPh sb="2" eb="4">
      <t>サクモツ</t>
    </rPh>
    <phoneticPr fontId="2"/>
  </si>
  <si>
    <t>事業実施主体区分</t>
    <rPh sb="0" eb="6">
      <t>ジギョウジッシシュタイ</t>
    </rPh>
    <rPh sb="6" eb="8">
      <t>クブン</t>
    </rPh>
    <phoneticPr fontId="2"/>
  </si>
  <si>
    <t>構成員数</t>
    <rPh sb="0" eb="2">
      <t>コウセイ</t>
    </rPh>
    <rPh sb="2" eb="3">
      <t>イン</t>
    </rPh>
    <rPh sb="3" eb="4">
      <t>スウ</t>
    </rPh>
    <phoneticPr fontId="2"/>
  </si>
  <si>
    <t>連絡先
(電話番号等)</t>
    <rPh sb="0" eb="3">
      <t>レンラクサキ</t>
    </rPh>
    <rPh sb="5" eb="7">
      <t>デンワ</t>
    </rPh>
    <rPh sb="7" eb="9">
      <t>バンゴウ</t>
    </rPh>
    <rPh sb="9" eb="10">
      <t>トウ</t>
    </rPh>
    <phoneticPr fontId="2"/>
  </si>
  <si>
    <t>（注）「区分」欄には、実施要項第２に定める区分を記載すること</t>
    <rPh sb="1" eb="2">
      <t>チュウ</t>
    </rPh>
    <rPh sb="4" eb="6">
      <t>クブン</t>
    </rPh>
    <rPh sb="7" eb="8">
      <t>ラン</t>
    </rPh>
    <rPh sb="11" eb="15">
      <t>ジッシヨウコウ</t>
    </rPh>
    <rPh sb="15" eb="16">
      <t>ダイ</t>
    </rPh>
    <rPh sb="18" eb="19">
      <t>サダ</t>
    </rPh>
    <rPh sb="21" eb="23">
      <t>クブン</t>
    </rPh>
    <rPh sb="24" eb="26">
      <t>キサイ</t>
    </rPh>
    <phoneticPr fontId="2"/>
  </si>
  <si>
    <t>（２）組織概要</t>
    <rPh sb="3" eb="7">
      <t>ソシキガイヨウ</t>
    </rPh>
    <phoneticPr fontId="2"/>
  </si>
  <si>
    <t>２　事業計画</t>
    <rPh sb="2" eb="4">
      <t>ジギョウ</t>
    </rPh>
    <rPh sb="4" eb="6">
      <t>ケイカク</t>
    </rPh>
    <phoneticPr fontId="2"/>
  </si>
  <si>
    <t>３　添付書類</t>
    <rPh sb="2" eb="4">
      <t>テンプ</t>
    </rPh>
    <rPh sb="4" eb="6">
      <t>ショルイ</t>
    </rPh>
    <phoneticPr fontId="2"/>
  </si>
  <si>
    <t>(令和８年度)</t>
    <rPh sb="1" eb="3">
      <t>レイワ</t>
    </rPh>
    <rPh sb="4" eb="6">
      <t>ネンド</t>
    </rPh>
    <phoneticPr fontId="2"/>
  </si>
  <si>
    <t>代表者氏名等</t>
    <rPh sb="0" eb="3">
      <t>ダイヒョウシャ</t>
    </rPh>
    <rPh sb="3" eb="5">
      <t>シメイ</t>
    </rPh>
    <rPh sb="5" eb="6">
      <t>トウ</t>
    </rPh>
    <phoneticPr fontId="2"/>
  </si>
  <si>
    <t>補助対象
経費
(千円)</t>
    <rPh sb="0" eb="2">
      <t>ホジョ</t>
    </rPh>
    <rPh sb="2" eb="4">
      <t>タイショウ</t>
    </rPh>
    <rPh sb="5" eb="7">
      <t>ケイヒ</t>
    </rPh>
    <rPh sb="9" eb="10">
      <t>セン</t>
    </rPh>
    <rPh sb="10" eb="11">
      <t>エン</t>
    </rPh>
    <phoneticPr fontId="2"/>
  </si>
  <si>
    <t>※1</t>
    <phoneticPr fontId="2"/>
  </si>
  <si>
    <t>※2</t>
    <phoneticPr fontId="2"/>
  </si>
  <si>
    <t>末端補助率</t>
    <rPh sb="0" eb="2">
      <t>マッタン</t>
    </rPh>
    <rPh sb="2" eb="5">
      <t>ホジョリツ</t>
    </rPh>
    <phoneticPr fontId="2"/>
  </si>
  <si>
    <t>記入要領</t>
    <rPh sb="0" eb="4">
      <t>キニュウヨウリョウ</t>
    </rPh>
    <phoneticPr fontId="2"/>
  </si>
  <si>
    <t>工種又は施設区分</t>
    <rPh sb="0" eb="3">
      <t>コウシュマタ</t>
    </rPh>
    <rPh sb="4" eb="6">
      <t>シセツ</t>
    </rPh>
    <rPh sb="6" eb="8">
      <t>クブン</t>
    </rPh>
    <phoneticPr fontId="2"/>
  </si>
  <si>
    <t>構造、規格、能力等</t>
    <rPh sb="0" eb="2">
      <t>コウゾウ</t>
    </rPh>
    <rPh sb="3" eb="5">
      <t>キカク</t>
    </rPh>
    <rPh sb="6" eb="9">
      <t>ノウリョクトウ</t>
    </rPh>
    <phoneticPr fontId="2"/>
  </si>
  <si>
    <t>事業量単位</t>
    <rPh sb="0" eb="5">
      <t>ジギョウリョウタンイ</t>
    </rPh>
    <phoneticPr fontId="2"/>
  </si>
  <si>
    <t>冷蔵庫</t>
    <rPh sb="0" eb="3">
      <t>レイゾウコ</t>
    </rPh>
    <phoneticPr fontId="2"/>
  </si>
  <si>
    <t>スプリンクラー</t>
    <phoneticPr fontId="2"/>
  </si>
  <si>
    <t>井戸掘削</t>
    <rPh sb="0" eb="4">
      <t>イドクッサク</t>
    </rPh>
    <phoneticPr fontId="2"/>
  </si>
  <si>
    <t>㎡</t>
    <phoneticPr fontId="2"/>
  </si>
  <si>
    <t>合　　計</t>
    <rPh sb="0" eb="1">
      <t>ゴウ</t>
    </rPh>
    <rPh sb="3" eb="4">
      <t>ケイ</t>
    </rPh>
    <phoneticPr fontId="2"/>
  </si>
  <si>
    <t>末端交付額</t>
    <rPh sb="0" eb="5">
      <t>マッタンコウフガク</t>
    </rPh>
    <phoneticPr fontId="2"/>
  </si>
  <si>
    <t>上限額</t>
    <rPh sb="0" eb="3">
      <t>ジョウゲンガク</t>
    </rPh>
    <phoneticPr fontId="2"/>
  </si>
  <si>
    <t>目標（現状）</t>
    <rPh sb="0" eb="2">
      <t>モクヒョウ</t>
    </rPh>
    <rPh sb="3" eb="5">
      <t>ゲンジョウ</t>
    </rPh>
    <phoneticPr fontId="9"/>
  </si>
  <si>
    <t>目標（目標）</t>
    <rPh sb="0" eb="2">
      <t>モクヒョウ</t>
    </rPh>
    <rPh sb="3" eb="5">
      <t>モクヒョウ</t>
    </rPh>
    <phoneticPr fontId="9"/>
  </si>
  <si>
    <t>目標（増減率）</t>
    <rPh sb="0" eb="2">
      <t>モクヒョウ</t>
    </rPh>
    <rPh sb="3" eb="5">
      <t>ゾウゲン</t>
    </rPh>
    <rPh sb="5" eb="6">
      <t>リツ</t>
    </rPh>
    <phoneticPr fontId="9"/>
  </si>
  <si>
    <t>補助要件</t>
    <rPh sb="0" eb="4">
      <t>ホジョヨウケン</t>
    </rPh>
    <phoneticPr fontId="2"/>
  </si>
  <si>
    <t>（注３）1～2については、目標に係るもののみを記載すること。</t>
    <rPh sb="1" eb="2">
      <t>チュウ</t>
    </rPh>
    <rPh sb="13" eb="15">
      <t>モクヒョウ</t>
    </rPh>
    <rPh sb="16" eb="17">
      <t>カカ</t>
    </rPh>
    <rPh sb="23" eb="25">
      <t>キサイ</t>
    </rPh>
    <phoneticPr fontId="2"/>
  </si>
  <si>
    <t>※3</t>
    <phoneticPr fontId="2"/>
  </si>
  <si>
    <t>×</t>
    <phoneticPr fontId="2"/>
  </si>
  <si>
    <t>採点表</t>
    <rPh sb="0" eb="3">
      <t>サイテンヒョウ</t>
    </rPh>
    <phoneticPr fontId="2"/>
  </si>
  <si>
    <t>事業目標</t>
    <rPh sb="0" eb="2">
      <t>ジギョウ</t>
    </rPh>
    <rPh sb="2" eb="4">
      <t>モクヒョウ</t>
    </rPh>
    <phoneticPr fontId="2"/>
  </si>
  <si>
    <t>構成員数</t>
    <rPh sb="0" eb="2">
      <t>コウセイ</t>
    </rPh>
    <rPh sb="2" eb="3">
      <t>イン</t>
    </rPh>
    <rPh sb="3" eb="4">
      <t>スウ</t>
    </rPh>
    <phoneticPr fontId="9"/>
  </si>
  <si>
    <t>農業法人</t>
    <rPh sb="0" eb="2">
      <t>ノウギョウ</t>
    </rPh>
    <rPh sb="2" eb="4">
      <t>ホウジン</t>
    </rPh>
    <phoneticPr fontId="9"/>
  </si>
  <si>
    <t>農業者団体</t>
    <rPh sb="0" eb="3">
      <t>ノウギョウシャ</t>
    </rPh>
    <rPh sb="3" eb="5">
      <t>ダンタイ</t>
    </rPh>
    <phoneticPr fontId="9"/>
  </si>
  <si>
    <t>うち認定農業者</t>
    <phoneticPr fontId="9"/>
  </si>
  <si>
    <t>果樹</t>
    <rPh sb="0" eb="2">
      <t>カジュ</t>
    </rPh>
    <phoneticPr fontId="9"/>
  </si>
  <si>
    <t>さくらんぼ</t>
    <phoneticPr fontId="9"/>
  </si>
  <si>
    <t>事業
受益者数</t>
    <rPh sb="0" eb="2">
      <t>ジギョウ</t>
    </rPh>
    <rPh sb="3" eb="6">
      <t>ジュエキシャ</t>
    </rPh>
    <rPh sb="6" eb="7">
      <t>スウ</t>
    </rPh>
    <phoneticPr fontId="2"/>
  </si>
  <si>
    <t>所得向上の取組計画</t>
    <rPh sb="0" eb="4">
      <t>ショトクコウジョウ</t>
    </rPh>
    <rPh sb="5" eb="7">
      <t>トリク</t>
    </rPh>
    <rPh sb="7" eb="9">
      <t>ケイカク</t>
    </rPh>
    <phoneticPr fontId="9"/>
  </si>
  <si>
    <t>現状（高温への対応状況や近年の被害等を記入）</t>
    <rPh sb="0" eb="2">
      <t>ゲンジョウ</t>
    </rPh>
    <rPh sb="3" eb="5">
      <t>コウオン</t>
    </rPh>
    <rPh sb="7" eb="11">
      <t>タイオウジョウキョウ</t>
    </rPh>
    <rPh sb="12" eb="14">
      <t>キンネン</t>
    </rPh>
    <rPh sb="15" eb="17">
      <t>ヒガイ</t>
    </rPh>
    <rPh sb="17" eb="18">
      <t>トウ</t>
    </rPh>
    <rPh sb="19" eb="21">
      <t>キニュウ</t>
    </rPh>
    <phoneticPr fontId="9"/>
  </si>
  <si>
    <t>R9</t>
    <phoneticPr fontId="9"/>
  </si>
  <si>
    <t>令和８年度さくらんぼ温暖化対応技術導入推進事業要望調査票</t>
    <rPh sb="0" eb="1">
      <t>レイ</t>
    </rPh>
    <rPh sb="1" eb="2">
      <t>ワ</t>
    </rPh>
    <rPh sb="10" eb="13">
      <t>オンダンカ</t>
    </rPh>
    <rPh sb="13" eb="15">
      <t>タイオウ</t>
    </rPh>
    <rPh sb="15" eb="17">
      <t>ギジュツ</t>
    </rPh>
    <rPh sb="17" eb="19">
      <t>ドウニュウ</t>
    </rPh>
    <rPh sb="19" eb="21">
      <t>スイシン</t>
    </rPh>
    <rPh sb="21" eb="23">
      <t>ジギョウ</t>
    </rPh>
    <rPh sb="23" eb="25">
      <t>ヨウボウ</t>
    </rPh>
    <rPh sb="25" eb="28">
      <t>チョウサヒョウ</t>
    </rPh>
    <phoneticPr fontId="9"/>
  </si>
  <si>
    <t>仕入れに係る
消費税相当額</t>
    <phoneticPr fontId="9"/>
  </si>
  <si>
    <t>事業費</t>
    <rPh sb="0" eb="3">
      <t>ジギョウヒ</t>
    </rPh>
    <phoneticPr fontId="2"/>
  </si>
  <si>
    <t>さくらんぼ温暖化対応技術
導入推進事業</t>
    <rPh sb="5" eb="8">
      <t>オンダンカ</t>
    </rPh>
    <rPh sb="8" eb="12">
      <t>タイオウギジュツ</t>
    </rPh>
    <rPh sb="13" eb="19">
      <t>ドウニュウスイシンジギョウ</t>
    </rPh>
    <phoneticPr fontId="9"/>
  </si>
  <si>
    <t>前年度販売額</t>
    <rPh sb="0" eb="3">
      <t>ゼンネンド</t>
    </rPh>
    <rPh sb="3" eb="6">
      <t>ハンバイガク</t>
    </rPh>
    <phoneticPr fontId="2"/>
  </si>
  <si>
    <t>50歳未満
の基幹的
従事者数</t>
    <rPh sb="2" eb="3">
      <t>サイ</t>
    </rPh>
    <rPh sb="3" eb="5">
      <t>ミマン</t>
    </rPh>
    <rPh sb="7" eb="10">
      <t>キカンテキ</t>
    </rPh>
    <rPh sb="11" eb="14">
      <t>ジュウジシャ</t>
    </rPh>
    <rPh sb="14" eb="15">
      <t>スウ</t>
    </rPh>
    <phoneticPr fontId="2"/>
  </si>
  <si>
    <t>さくらんぼの面積</t>
    <rPh sb="6" eb="8">
      <t>メンセキ</t>
    </rPh>
    <phoneticPr fontId="2"/>
  </si>
  <si>
    <t>（a）</t>
    <phoneticPr fontId="2"/>
  </si>
  <si>
    <t>白色反射
シート</t>
    <rPh sb="0" eb="2">
      <t>ハクショク</t>
    </rPh>
    <rPh sb="2" eb="4">
      <t>ハンシャ</t>
    </rPh>
    <phoneticPr fontId="2"/>
  </si>
  <si>
    <t>選果機</t>
    <rPh sb="0" eb="3">
      <t>センカキ</t>
    </rPh>
    <phoneticPr fontId="2"/>
  </si>
  <si>
    <t>自動換気
装置</t>
    <rPh sb="0" eb="4">
      <t>ジドウカンキ</t>
    </rPh>
    <rPh sb="5" eb="7">
      <t>ソウチ</t>
    </rPh>
    <phoneticPr fontId="2"/>
  </si>
  <si>
    <t>散水設備</t>
    <rPh sb="0" eb="4">
      <t>サンスイセツビ</t>
    </rPh>
    <phoneticPr fontId="2"/>
  </si>
  <si>
    <t>無加温
ハウス</t>
    <rPh sb="0" eb="3">
      <t>ムカオン</t>
    </rPh>
    <phoneticPr fontId="2"/>
  </si>
  <si>
    <t>（ｍ）</t>
    <phoneticPr fontId="2"/>
  </si>
  <si>
    <t>（ａ）</t>
    <phoneticPr fontId="2"/>
  </si>
  <si>
    <t>（台）</t>
    <rPh sb="1" eb="2">
      <t>ダイ</t>
    </rPh>
    <phoneticPr fontId="2"/>
  </si>
  <si>
    <t>（式）</t>
    <rPh sb="1" eb="2">
      <t>シキ</t>
    </rPh>
    <phoneticPr fontId="2"/>
  </si>
  <si>
    <t>栽培
面積</t>
    <rPh sb="0" eb="2">
      <t>サイバイ</t>
    </rPh>
    <rPh sb="3" eb="5">
      <t>メンセキ</t>
    </rPh>
    <phoneticPr fontId="2"/>
  </si>
  <si>
    <t>受益
面積</t>
    <rPh sb="0" eb="2">
      <t>ジュエキ</t>
    </rPh>
    <rPh sb="3" eb="5">
      <t>メンセキ</t>
    </rPh>
    <phoneticPr fontId="2"/>
  </si>
  <si>
    <t>遮光率</t>
    <rPh sb="0" eb="3">
      <t>シャコウリツ</t>
    </rPh>
    <phoneticPr fontId="2"/>
  </si>
  <si>
    <t>ピーク時の
収穫量</t>
    <rPh sb="3" eb="4">
      <t>ジ</t>
    </rPh>
    <rPh sb="6" eb="9">
      <t>シュウカクリョウ</t>
    </rPh>
    <phoneticPr fontId="2"/>
  </si>
  <si>
    <t>冷蔵庫
容量</t>
    <rPh sb="0" eb="3">
      <t>レイゾウコ</t>
    </rPh>
    <rPh sb="4" eb="6">
      <t>ヨウリョウ</t>
    </rPh>
    <phoneticPr fontId="2"/>
  </si>
  <si>
    <t>作業小屋の
面積</t>
    <rPh sb="0" eb="4">
      <t>サギョウコヤ</t>
    </rPh>
    <rPh sb="6" eb="8">
      <t>メンセキ</t>
    </rPh>
    <phoneticPr fontId="2"/>
  </si>
  <si>
    <t>冷房設備
適応面積</t>
    <rPh sb="0" eb="4">
      <t>レイボウセツビ</t>
    </rPh>
    <rPh sb="5" eb="7">
      <t>テキオウ</t>
    </rPh>
    <rPh sb="7" eb="9">
      <t>メンセキ</t>
    </rPh>
    <phoneticPr fontId="2"/>
  </si>
  <si>
    <t>（％）</t>
    <phoneticPr fontId="2"/>
  </si>
  <si>
    <t>（kg/日）</t>
    <rPh sb="4" eb="5">
      <t>ニチ</t>
    </rPh>
    <phoneticPr fontId="2"/>
  </si>
  <si>
    <t>（ℓ）</t>
    <phoneticPr fontId="2"/>
  </si>
  <si>
    <t>（㎡）</t>
    <phoneticPr fontId="2"/>
  </si>
  <si>
    <t>遮光資材
※1</t>
    <rPh sb="0" eb="2">
      <t>シャコウ</t>
    </rPh>
    <rPh sb="2" eb="4">
      <t>シザイ</t>
    </rPh>
    <phoneticPr fontId="2"/>
  </si>
  <si>
    <t>冷蔵庫
※2</t>
    <rPh sb="0" eb="3">
      <t>レイゾウコ</t>
    </rPh>
    <phoneticPr fontId="2"/>
  </si>
  <si>
    <t>冷房装置
※3</t>
    <rPh sb="0" eb="4">
      <t>レイボウソウチ</t>
    </rPh>
    <phoneticPr fontId="2"/>
  </si>
  <si>
    <t>総所得額
（千円）</t>
    <rPh sb="0" eb="1">
      <t>ソウ</t>
    </rPh>
    <rPh sb="1" eb="3">
      <t>ショトク</t>
    </rPh>
    <rPh sb="3" eb="4">
      <t>ガク</t>
    </rPh>
    <rPh sb="6" eb="7">
      <t>セン</t>
    </rPh>
    <rPh sb="7" eb="8">
      <t>エン</t>
    </rPh>
    <phoneticPr fontId="2"/>
  </si>
  <si>
    <t>事業
効果</t>
    <rPh sb="0" eb="2">
      <t>ジギョウ</t>
    </rPh>
    <rPh sb="3" eb="5">
      <t>コウカ</t>
    </rPh>
    <phoneticPr fontId="2"/>
  </si>
  <si>
    <t>※</t>
    <phoneticPr fontId="2"/>
  </si>
  <si>
    <t>1～3は該当する資材･機械等を導入する場合に記入</t>
    <rPh sb="4" eb="6">
      <t>ガイトウ</t>
    </rPh>
    <rPh sb="8" eb="10">
      <t>シザイ</t>
    </rPh>
    <rPh sb="11" eb="13">
      <t>キカイ</t>
    </rPh>
    <rPh sb="13" eb="14">
      <t>トウ</t>
    </rPh>
    <rPh sb="15" eb="17">
      <t>ドウニュウ</t>
    </rPh>
    <rPh sb="19" eb="21">
      <t>バアイ</t>
    </rPh>
    <rPh sb="22" eb="24">
      <t>キニュウ</t>
    </rPh>
    <phoneticPr fontId="2"/>
  </si>
  <si>
    <t>補助金額計算書 【ハウス】</t>
    <phoneticPr fontId="2"/>
  </si>
  <si>
    <t>増加率</t>
    <rPh sb="0" eb="3">
      <t>ゾウカリツ</t>
    </rPh>
    <phoneticPr fontId="2"/>
  </si>
  <si>
    <t>規模（面積、台数等）</t>
    <rPh sb="0" eb="2">
      <t>キボ</t>
    </rPh>
    <rPh sb="3" eb="5">
      <t>メンセキ</t>
    </rPh>
    <rPh sb="6" eb="8">
      <t>ダイスウ</t>
    </rPh>
    <rPh sb="8" eb="9">
      <t>トウ</t>
    </rPh>
    <phoneticPr fontId="2"/>
  </si>
  <si>
    <t>遮光資材</t>
    <rPh sb="0" eb="4">
      <t>シャコウシザイ</t>
    </rPh>
    <phoneticPr fontId="2"/>
  </si>
  <si>
    <t>白色反射シート</t>
    <rPh sb="0" eb="2">
      <t>ハクショク</t>
    </rPh>
    <rPh sb="2" eb="4">
      <t>ハンシャ</t>
    </rPh>
    <phoneticPr fontId="2"/>
  </si>
  <si>
    <t>自動換気装置</t>
    <rPh sb="0" eb="4">
      <t>ジドウカンキ</t>
    </rPh>
    <rPh sb="4" eb="6">
      <t>ソウチ</t>
    </rPh>
    <phoneticPr fontId="2"/>
  </si>
  <si>
    <t>冷房設備</t>
    <rPh sb="0" eb="4">
      <t>レイボウセツビ</t>
    </rPh>
    <phoneticPr fontId="2"/>
  </si>
  <si>
    <t>無加温ハウス</t>
    <rPh sb="0" eb="3">
      <t>ムカオン</t>
    </rPh>
    <phoneticPr fontId="2"/>
  </si>
  <si>
    <t>事業種目</t>
    <rPh sb="0" eb="2">
      <t>ジギョウ</t>
    </rPh>
    <rPh sb="2" eb="4">
      <t>シュモク</t>
    </rPh>
    <phoneticPr fontId="2"/>
  </si>
  <si>
    <t>実施主体
負担額</t>
    <rPh sb="0" eb="2">
      <t>ジッシ</t>
    </rPh>
    <rPh sb="2" eb="4">
      <t>シュタイ</t>
    </rPh>
    <rPh sb="5" eb="8">
      <t>フタンガク</t>
    </rPh>
    <phoneticPr fontId="2"/>
  </si>
  <si>
    <t>補助金額計算書 【遮光資材･反射シート･ハウス以外】</t>
    <rPh sb="9" eb="13">
      <t>シャコウシザイ</t>
    </rPh>
    <rPh sb="14" eb="16">
      <t>ハンシャ</t>
    </rPh>
    <rPh sb="23" eb="25">
      <t>イガイ</t>
    </rPh>
    <phoneticPr fontId="2"/>
  </si>
  <si>
    <t>規　格</t>
    <rPh sb="0" eb="1">
      <t>キ</t>
    </rPh>
    <rPh sb="2" eb="3">
      <t>カク</t>
    </rPh>
    <phoneticPr fontId="2"/>
  </si>
  <si>
    <t>補助対象
資材費
（税込）</t>
    <rPh sb="0" eb="2">
      <t>ホジョ</t>
    </rPh>
    <rPh sb="2" eb="4">
      <t>タイショウ</t>
    </rPh>
    <rPh sb="5" eb="7">
      <t>シザイ</t>
    </rPh>
    <rPh sb="7" eb="8">
      <t>ヒ</t>
    </rPh>
    <rPh sb="10" eb="12">
      <t>ゼイコ</t>
    </rPh>
    <phoneticPr fontId="9"/>
  </si>
  <si>
    <t>補助対象
資材費
（税抜）</t>
    <rPh sb="0" eb="2">
      <t>ホジョ</t>
    </rPh>
    <rPh sb="2" eb="4">
      <t>タイショウ</t>
    </rPh>
    <rPh sb="5" eb="7">
      <t>シザイ</t>
    </rPh>
    <rPh sb="7" eb="8">
      <t>ヒ</t>
    </rPh>
    <rPh sb="10" eb="12">
      <t>ゼイヌ</t>
    </rPh>
    <phoneticPr fontId="9"/>
  </si>
  <si>
    <t>消費税</t>
    <rPh sb="0" eb="3">
      <t>ショウヒゼイ</t>
    </rPh>
    <phoneticPr fontId="9"/>
  </si>
  <si>
    <t>面積（a）</t>
    <rPh sb="0" eb="2">
      <t>メンセキ</t>
    </rPh>
    <phoneticPr fontId="2"/>
  </si>
  <si>
    <t>割合（％）</t>
    <rPh sb="0" eb="2">
      <t>ワリア</t>
    </rPh>
    <phoneticPr fontId="2"/>
  </si>
  <si>
    <t>↑</t>
    <phoneticPr fontId="2"/>
  </si>
  <si>
    <t>×の場合は補助対象になりません。</t>
    <rPh sb="2" eb="4">
      <t>バアイ</t>
    </rPh>
    <rPh sb="5" eb="9">
      <t>ホジョタイショウ</t>
    </rPh>
    <phoneticPr fontId="2"/>
  </si>
  <si>
    <t>補助金額計算書 【白色反射シート】</t>
    <rPh sb="9" eb="13">
      <t>ハクショクハンシャ</t>
    </rPh>
    <phoneticPr fontId="2"/>
  </si>
  <si>
    <t>補助金額計算書 【遮光資材】</t>
    <rPh sb="9" eb="13">
      <t>シャコウシザイ</t>
    </rPh>
    <phoneticPr fontId="2"/>
  </si>
  <si>
    <t>ハウス面積及び
導入資材の割合</t>
    <rPh sb="3" eb="5">
      <t>メンセキ</t>
    </rPh>
    <rPh sb="5" eb="6">
      <t>オヨ</t>
    </rPh>
    <rPh sb="8" eb="10">
      <t>ドウニュウ</t>
    </rPh>
    <rPh sb="10" eb="12">
      <t>シザイ</t>
    </rPh>
    <rPh sb="13" eb="15">
      <t>ワリアイ</t>
    </rPh>
    <phoneticPr fontId="9"/>
  </si>
  <si>
    <t>合　計</t>
    <rPh sb="0" eb="1">
      <t>ゴウ</t>
    </rPh>
    <rPh sb="2" eb="3">
      <t>ケイ</t>
    </rPh>
    <phoneticPr fontId="2"/>
  </si>
  <si>
    <t>-</t>
    <phoneticPr fontId="2"/>
  </si>
  <si>
    <t>（２）高温対策の取組計画</t>
    <rPh sb="3" eb="7">
      <t>コウオンタイサク</t>
    </rPh>
    <rPh sb="8" eb="10">
      <t>トリクミ</t>
    </rPh>
    <rPh sb="10" eb="12">
      <t>ケイカク</t>
    </rPh>
    <phoneticPr fontId="2"/>
  </si>
  <si>
    <t>さくらんぼ</t>
    <phoneticPr fontId="2"/>
  </si>
  <si>
    <t>（注）直接記載する代わりに、栽培体系が分かる既存の資料を添付しても良い。</t>
    <rPh sb="1" eb="2">
      <t>チュウ</t>
    </rPh>
    <rPh sb="3" eb="5">
      <t>チョクセツ</t>
    </rPh>
    <rPh sb="5" eb="7">
      <t>キサイ</t>
    </rPh>
    <rPh sb="9" eb="10">
      <t>カ</t>
    </rPh>
    <rPh sb="14" eb="18">
      <t>サイバイタイケイ</t>
    </rPh>
    <rPh sb="19" eb="20">
      <t>ワ</t>
    </rPh>
    <rPh sb="22" eb="24">
      <t>キゾン</t>
    </rPh>
    <rPh sb="25" eb="27">
      <t>シリョウ</t>
    </rPh>
    <rPh sb="28" eb="30">
      <t>テンプ</t>
    </rPh>
    <rPh sb="33" eb="34">
      <t>ヨ</t>
    </rPh>
    <phoneticPr fontId="2"/>
  </si>
  <si>
    <t>補助事業名</t>
    <rPh sb="0" eb="5">
      <t>ホジョジギョウメイ</t>
    </rPh>
    <phoneticPr fontId="2"/>
  </si>
  <si>
    <t>さくらんぼ温暖化対応技術導入推進事業実施計画書</t>
    <rPh sb="5" eb="8">
      <t>オンダンカ</t>
    </rPh>
    <rPh sb="8" eb="10">
      <t>タイオウ</t>
    </rPh>
    <rPh sb="10" eb="12">
      <t>ギジュツ</t>
    </rPh>
    <rPh sb="12" eb="14">
      <t>ドウニュウ</t>
    </rPh>
    <rPh sb="14" eb="16">
      <t>スイシン</t>
    </rPh>
    <rPh sb="16" eb="18">
      <t>ジギョウ</t>
    </rPh>
    <rPh sb="18" eb="20">
      <t>ジッシ</t>
    </rPh>
    <rPh sb="20" eb="23">
      <t>ケイカクショ</t>
    </rPh>
    <phoneticPr fontId="2"/>
  </si>
  <si>
    <t>（９）その他事業実施に必要な書類</t>
    <rPh sb="5" eb="6">
      <t>タ</t>
    </rPh>
    <rPh sb="6" eb="8">
      <t>ジギョウ</t>
    </rPh>
    <rPh sb="8" eb="10">
      <t>ジッシ</t>
    </rPh>
    <rPh sb="11" eb="13">
      <t>ヒツヨウ</t>
    </rPh>
    <rPh sb="14" eb="16">
      <t>ショルイ</t>
    </rPh>
    <phoneticPr fontId="2"/>
  </si>
  <si>
    <t>構成員数</t>
    <rPh sb="0" eb="3">
      <t>コウセイイン</t>
    </rPh>
    <rPh sb="3" eb="4">
      <t>スウ</t>
    </rPh>
    <phoneticPr fontId="9"/>
  </si>
  <si>
    <t>受益者数</t>
    <rPh sb="0" eb="3">
      <t>ジュエキシャ</t>
    </rPh>
    <rPh sb="3" eb="4">
      <t>スウ</t>
    </rPh>
    <phoneticPr fontId="9"/>
  </si>
  <si>
    <t>受益
者数</t>
    <rPh sb="0" eb="2">
      <t>ジュエキ</t>
    </rPh>
    <rPh sb="3" eb="4">
      <t>シャ</t>
    </rPh>
    <rPh sb="4" eb="5">
      <t>スウ</t>
    </rPh>
    <phoneticPr fontId="9"/>
  </si>
  <si>
    <t>事業内容</t>
    <rPh sb="0" eb="4">
      <t>ジギョウナイヨウ</t>
    </rPh>
    <phoneticPr fontId="2"/>
  </si>
  <si>
    <t>販売額又は
所得額（千円）</t>
    <rPh sb="0" eb="2">
      <t>ハンバイ</t>
    </rPh>
    <rPh sb="2" eb="3">
      <t>ガク</t>
    </rPh>
    <rPh sb="3" eb="4">
      <t>マタ</t>
    </rPh>
    <rPh sb="6" eb="9">
      <t>ショトクガク</t>
    </rPh>
    <rPh sb="10" eb="12">
      <t>センエン</t>
    </rPh>
    <phoneticPr fontId="2"/>
  </si>
  <si>
    <t>さくらんぼ温暖化対応技術導入推進事業</t>
    <rPh sb="5" eb="8">
      <t>オンダンカ</t>
    </rPh>
    <rPh sb="8" eb="10">
      <t>タイオウ</t>
    </rPh>
    <rPh sb="10" eb="12">
      <t>ギジュツ</t>
    </rPh>
    <rPh sb="12" eb="14">
      <t>ドウニュウ</t>
    </rPh>
    <rPh sb="14" eb="16">
      <t>スイシン</t>
    </rPh>
    <rPh sb="16" eb="18">
      <t>ジギョウ</t>
    </rPh>
    <phoneticPr fontId="2"/>
  </si>
  <si>
    <t>高温対策（資材）</t>
    <phoneticPr fontId="2"/>
  </si>
  <si>
    <t>遮光資材</t>
    <phoneticPr fontId="2"/>
  </si>
  <si>
    <t>遮光資材巻き上げ機</t>
    <rPh sb="4" eb="5">
      <t>マ</t>
    </rPh>
    <rPh sb="6" eb="7">
      <t>ア</t>
    </rPh>
    <rPh sb="8" eb="9">
      <t>キ</t>
    </rPh>
    <phoneticPr fontId="2"/>
  </si>
  <si>
    <t>台</t>
    <phoneticPr fontId="2"/>
  </si>
  <si>
    <t>白色反射シート</t>
    <phoneticPr fontId="2"/>
  </si>
  <si>
    <t>高温対策（井戸掘削）</t>
  </si>
  <si>
    <t>井戸掘削</t>
    <phoneticPr fontId="2"/>
  </si>
  <si>
    <t>深さ</t>
  </si>
  <si>
    <t>延長m</t>
    <phoneticPr fontId="2"/>
  </si>
  <si>
    <t>高温対策（散水設備）</t>
    <rPh sb="0" eb="2">
      <t>コウオン</t>
    </rPh>
    <rPh sb="2" eb="4">
      <t>タイサク</t>
    </rPh>
    <rPh sb="5" eb="7">
      <t>サンスイ</t>
    </rPh>
    <rPh sb="7" eb="9">
      <t>セツビ</t>
    </rPh>
    <phoneticPr fontId="2"/>
  </si>
  <si>
    <t>水中ポンプ</t>
    <phoneticPr fontId="2"/>
  </si>
  <si>
    <t>型式</t>
  </si>
  <si>
    <t>式</t>
    <phoneticPr fontId="2"/>
  </si>
  <si>
    <t>整備散水量㎜／時</t>
  </si>
  <si>
    <t>台</t>
  </si>
  <si>
    <t>選果機</t>
    <phoneticPr fontId="2"/>
  </si>
  <si>
    <t>冷蔵庫</t>
    <phoneticPr fontId="2"/>
  </si>
  <si>
    <t>冷房設備</t>
    <phoneticPr fontId="2"/>
  </si>
  <si>
    <t>高温対策（ハウス）</t>
  </si>
  <si>
    <t>無加温ハウス</t>
    <phoneticPr fontId="2"/>
  </si>
  <si>
    <t>間口×奥行き</t>
  </si>
  <si>
    <t>棟、㎡</t>
    <phoneticPr fontId="2"/>
  </si>
  <si>
    <t>高温対策（機械・設備）</t>
    <phoneticPr fontId="2"/>
  </si>
  <si>
    <t>※ 行７を選択してコピーし、【様式３】に貼り付けてください</t>
    <rPh sb="2" eb="3">
      <t>ギョウ</t>
    </rPh>
    <rPh sb="5" eb="7">
      <t>センタク</t>
    </rPh>
    <rPh sb="15" eb="17">
      <t>ヨウシキ</t>
    </rPh>
    <rPh sb="20" eb="21">
      <t>ハ</t>
    </rPh>
    <rPh sb="22" eb="23">
      <t>ツ</t>
    </rPh>
    <phoneticPr fontId="9"/>
  </si>
  <si>
    <t>取組目標</t>
    <rPh sb="0" eb="2">
      <t>トリク</t>
    </rPh>
    <rPh sb="2" eb="4">
      <t>モクヒョウ</t>
    </rPh>
    <phoneticPr fontId="9"/>
  </si>
  <si>
    <t>販売額の増加</t>
    <rPh sb="0" eb="3">
      <t>ハンバイガク</t>
    </rPh>
    <rPh sb="4" eb="6">
      <t>ゾウカ</t>
    </rPh>
    <phoneticPr fontId="2"/>
  </si>
  <si>
    <t>所得額の増加</t>
    <rPh sb="0" eb="3">
      <t>ショトクガク</t>
    </rPh>
    <rPh sb="4" eb="6">
      <t>ゾウカ</t>
    </rPh>
    <phoneticPr fontId="2"/>
  </si>
  <si>
    <t>（経営体･人）</t>
    <rPh sb="1" eb="4">
      <t>ケイエイタイ</t>
    </rPh>
    <rPh sb="5" eb="6">
      <t>ニン</t>
    </rPh>
    <phoneticPr fontId="2"/>
  </si>
  <si>
    <t>補助
要件</t>
    <rPh sb="0" eb="2">
      <t>ホジョ</t>
    </rPh>
    <rPh sb="3" eb="5">
      <t>ヨウケン</t>
    </rPh>
    <phoneticPr fontId="2"/>
  </si>
  <si>
    <r>
      <t>事業内容</t>
    </r>
    <r>
      <rPr>
        <sz val="9"/>
        <color theme="1"/>
        <rFont val="ＭＳ ゴシック"/>
        <family val="3"/>
        <charset val="128"/>
      </rPr>
      <t>(機械、数量、面積等)</t>
    </r>
    <rPh sb="0" eb="2">
      <t>ジギョウ</t>
    </rPh>
    <phoneticPr fontId="9"/>
  </si>
  <si>
    <t>【様式２】</t>
    <rPh sb="1" eb="3">
      <t>ヨウシキ</t>
    </rPh>
    <phoneticPr fontId="2"/>
  </si>
  <si>
    <t>取組主体計画</t>
    <phoneticPr fontId="2"/>
  </si>
  <si>
    <t>【様式１】</t>
    <rPh sb="1" eb="3">
      <t>ヨウシキ</t>
    </rPh>
    <phoneticPr fontId="9"/>
  </si>
  <si>
    <t>取組
主体</t>
    <rPh sb="0" eb="2">
      <t>トリク</t>
    </rPh>
    <rPh sb="3" eb="5">
      <t>シュタイ</t>
    </rPh>
    <phoneticPr fontId="2"/>
  </si>
  <si>
    <t>取組主体：｢取組主体｣欄に○を付し､すべての項目を記載すること。</t>
    <rPh sb="0" eb="4">
      <t>トリクミシュタイ</t>
    </rPh>
    <rPh sb="6" eb="10">
      <t>トリクミシュタイ</t>
    </rPh>
    <rPh sb="11" eb="12">
      <t>ラン</t>
    </rPh>
    <rPh sb="15" eb="16">
      <t>フ</t>
    </rPh>
    <rPh sb="22" eb="24">
      <t>コウモク</t>
    </rPh>
    <rPh sb="25" eb="27">
      <t>キサイ</t>
    </rPh>
    <phoneticPr fontId="2"/>
  </si>
  <si>
    <t>但し､｢所得額｣～｢中･短期雇用日数｣の欄は､該当する欄のみ記載すること。</t>
    <phoneticPr fontId="2"/>
  </si>
  <si>
    <t>取組主体以外の構成員：色の付いた項目のみ記載すること。</t>
    <rPh sb="0" eb="2">
      <t>トリク</t>
    </rPh>
    <rPh sb="2" eb="4">
      <t>シュタイ</t>
    </rPh>
    <rPh sb="4" eb="6">
      <t>イガイ</t>
    </rPh>
    <rPh sb="7" eb="10">
      <t>コウセイイン</t>
    </rPh>
    <rPh sb="11" eb="12">
      <t>イロ</t>
    </rPh>
    <rPh sb="13" eb="14">
      <t>ツ</t>
    </rPh>
    <rPh sb="16" eb="18">
      <t>コウモク</t>
    </rPh>
    <rPh sb="20" eb="22">
      <t>キサイ</t>
    </rPh>
    <phoneticPr fontId="2"/>
  </si>
  <si>
    <t>但し､｢総販売額｣､｢所得額｣､｢生産コスト｣､｢契約栽培｣の欄は、該当する欄のみ記載すること。</t>
    <phoneticPr fontId="2"/>
  </si>
  <si>
    <t>なお､取組主体以外の構成員の｢総販売額｣､｢生産コスト｣､｢契約栽培｣の欄は、</t>
    <rPh sb="22" eb="24">
      <t>セイサン</t>
    </rPh>
    <rPh sb="30" eb="32">
      <t>ケイヤク</t>
    </rPh>
    <rPh sb="32" eb="34">
      <t>サイバイ</t>
    </rPh>
    <rPh sb="36" eb="37">
      <t>ラン</t>
    </rPh>
    <phoneticPr fontId="2"/>
  </si>
  <si>
    <t>事業実施主体の合計値から各取組主体の値を差し引いた値をまとめて記載することも可。</t>
    <phoneticPr fontId="2"/>
  </si>
  <si>
    <t>さくらんぼ温暖化対応技術導入推進事業</t>
    <rPh sb="5" eb="10">
      <t>オンダンカタイオウ</t>
    </rPh>
    <rPh sb="10" eb="12">
      <t>ギジュツ</t>
    </rPh>
    <rPh sb="12" eb="14">
      <t>ドウニュウ</t>
    </rPh>
    <rPh sb="14" eb="16">
      <t>スイシン</t>
    </rPh>
    <rPh sb="16" eb="18">
      <t>ジギョウ</t>
    </rPh>
    <phoneticPr fontId="2"/>
  </si>
  <si>
    <t>補助対象外
経費（税込）</t>
    <rPh sb="0" eb="2">
      <t>ホジョ</t>
    </rPh>
    <rPh sb="2" eb="4">
      <t>タイショウ</t>
    </rPh>
    <rPh sb="4" eb="5">
      <t>ガイ</t>
    </rPh>
    <rPh sb="6" eb="8">
      <t>ケイヒ</t>
    </rPh>
    <phoneticPr fontId="2"/>
  </si>
  <si>
    <t>補助対象外
経費（税抜）</t>
    <rPh sb="0" eb="2">
      <t>ホジョ</t>
    </rPh>
    <rPh sb="2" eb="4">
      <t>タイショウ</t>
    </rPh>
    <rPh sb="4" eb="5">
      <t>ガイ</t>
    </rPh>
    <rPh sb="6" eb="8">
      <t>ケイヒ</t>
    </rPh>
    <phoneticPr fontId="2"/>
  </si>
  <si>
    <t>農業用ハウス新設</t>
    <rPh sb="0" eb="3">
      <t>ノウギョウヨウ</t>
    </rPh>
    <rPh sb="6" eb="8">
      <t>シンセツ</t>
    </rPh>
    <phoneticPr fontId="9"/>
  </si>
  <si>
    <t>③
①×10%</t>
    <phoneticPr fontId="9"/>
  </si>
  <si>
    <r>
      <t xml:space="preserve">④対象施工費
</t>
    </r>
    <r>
      <rPr>
        <sz val="8"/>
        <color theme="1"/>
        <rFont val="ＭＳ Ｐゴシック"/>
        <family val="3"/>
        <charset val="128"/>
      </rPr>
      <t>（②,③のうち少額の方）</t>
    </r>
    <rPh sb="1" eb="6">
      <t>タイショウセコウヒ</t>
    </rPh>
    <rPh sb="14" eb="16">
      <t>ショウガク</t>
    </rPh>
    <rPh sb="17" eb="18">
      <t>ホウ</t>
    </rPh>
    <phoneticPr fontId="2"/>
  </si>
  <si>
    <t>補助対象経費
①＋④</t>
    <rPh sb="0" eb="2">
      <t>ホジョ</t>
    </rPh>
    <rPh sb="2" eb="4">
      <t>タイショウ</t>
    </rPh>
    <rPh sb="4" eb="6">
      <t>ケイヒ</t>
    </rPh>
    <phoneticPr fontId="9"/>
  </si>
  <si>
    <r>
      <t xml:space="preserve">対象外の施工費
②-④
</t>
    </r>
    <r>
      <rPr>
        <sz val="6"/>
        <color theme="1"/>
        <rFont val="ＭＳ Ｐゴシック"/>
        <family val="3"/>
        <charset val="128"/>
      </rPr>
      <t>(②は課税区分による)</t>
    </r>
    <rPh sb="0" eb="2">
      <t>タイショウ</t>
    </rPh>
    <rPh sb="2" eb="3">
      <t>ガイ</t>
    </rPh>
    <rPh sb="4" eb="7">
      <t>セコウヒ</t>
    </rPh>
    <rPh sb="15" eb="19">
      <t>カゼイクブン</t>
    </rPh>
    <phoneticPr fontId="2"/>
  </si>
  <si>
    <t>末端交付額（千円）</t>
    <rPh sb="0" eb="2">
      <t>マッタン</t>
    </rPh>
    <rPh sb="2" eb="4">
      <t>コウフ</t>
    </rPh>
    <rPh sb="4" eb="5">
      <t>ガク</t>
    </rPh>
    <rPh sb="6" eb="8">
      <t>センエン</t>
    </rPh>
    <phoneticPr fontId="9"/>
  </si>
  <si>
    <t>県支援（千円）</t>
    <rPh sb="1" eb="3">
      <t>シエン</t>
    </rPh>
    <rPh sb="4" eb="6">
      <t>センエン</t>
    </rPh>
    <phoneticPr fontId="9"/>
  </si>
  <si>
    <t>市町村支援（千円）</t>
    <rPh sb="6" eb="8">
      <t>センエン</t>
    </rPh>
    <phoneticPr fontId="2"/>
  </si>
  <si>
    <t>さくらんぼ栽培面積及び
導入資材の割合</t>
    <rPh sb="5" eb="7">
      <t>サイバイ</t>
    </rPh>
    <rPh sb="7" eb="9">
      <t>メンセキ</t>
    </rPh>
    <rPh sb="9" eb="10">
      <t>オヨ</t>
    </rPh>
    <rPh sb="12" eb="14">
      <t>ドウニュウ</t>
    </rPh>
    <rPh sb="14" eb="16">
      <t>シザイ</t>
    </rPh>
    <rPh sb="17" eb="19">
      <t>ワリアイ</t>
    </rPh>
    <phoneticPr fontId="9"/>
  </si>
  <si>
    <t>課税区分</t>
    <rPh sb="0" eb="2">
      <t>カゼイ</t>
    </rPh>
    <rPh sb="2" eb="4">
      <t>クブン</t>
    </rPh>
    <phoneticPr fontId="2"/>
  </si>
  <si>
    <t>※事業実施主体の収支計画書（任意様式）、栽培体系（実施計画書２（３）または任意様式）を添付すること。</t>
    <rPh sb="1" eb="5">
      <t>ジギョウジッシ</t>
    </rPh>
    <rPh sb="5" eb="7">
      <t>シュタイ</t>
    </rPh>
    <rPh sb="8" eb="13">
      <t>シュウシケイカクショ</t>
    </rPh>
    <rPh sb="14" eb="18">
      <t>ニンイヨウシキ</t>
    </rPh>
    <rPh sb="43" eb="45">
      <t>テンプ</t>
    </rPh>
    <phoneticPr fontId="2"/>
  </si>
  <si>
    <t>（注２）増減率の算出に当たっては、小数点以下第２位を切り捨てること。</t>
    <rPh sb="1" eb="2">
      <t>チュウ</t>
    </rPh>
    <rPh sb="4" eb="6">
      <t>ゾウゲン</t>
    </rPh>
    <rPh sb="6" eb="7">
      <t>リツ</t>
    </rPh>
    <rPh sb="8" eb="10">
      <t>サンシュツ</t>
    </rPh>
    <rPh sb="11" eb="12">
      <t>ア</t>
    </rPh>
    <rPh sb="17" eb="20">
      <t>ショウスウテン</t>
    </rPh>
    <rPh sb="20" eb="22">
      <t>イカ</t>
    </rPh>
    <rPh sb="22" eb="23">
      <t>ダイ</t>
    </rPh>
    <rPh sb="24" eb="25">
      <t>イ</t>
    </rPh>
    <rPh sb="26" eb="27">
      <t>キ</t>
    </rPh>
    <rPh sb="28" eb="29">
      <t>ス</t>
    </rPh>
    <phoneticPr fontId="2"/>
  </si>
  <si>
    <t>山形市</t>
    <rPh sb="0" eb="3">
      <t>ヤマガタシ</t>
    </rPh>
    <phoneticPr fontId="2"/>
  </si>
  <si>
    <t>R8.6補正予定</t>
    <rPh sb="4" eb="6">
      <t>ホセイ</t>
    </rPh>
    <rPh sb="6" eb="8">
      <t>ヨテイ</t>
    </rPh>
    <phoneticPr fontId="2"/>
  </si>
  <si>
    <t>(令和９年度)</t>
    <rPh sb="1" eb="3">
      <t>レイワ</t>
    </rPh>
    <rPh sb="4" eb="6">
      <t>ネンド</t>
    </rPh>
    <phoneticPr fontId="2"/>
  </si>
  <si>
    <t>目標年度を事業終了後の１年後
としないときは、その理由</t>
    <rPh sb="25" eb="27">
      <t>リユウ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</si>
</sst>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d&quot;日&quot;;@"/>
    <numFmt numFmtId="177" formatCode="0.00_ "/>
    <numFmt numFmtId="178" formatCode="[$-411]ge\.m\.d;@"/>
    <numFmt numFmtId="179" formatCode="#,##0.0_);[Red]\(#,##0.0\)"/>
    <numFmt numFmtId="180" formatCode="0_);[Red]\(0\)"/>
    <numFmt numFmtId="181" formatCode="#.0&quot;m&quot;\ "/>
    <numFmt numFmtId="182" formatCode="#,##0.00_ "/>
    <numFmt numFmtId="183" formatCode="#,##0&quot;枚&quot;"/>
    <numFmt numFmtId="184" formatCode="#,##0.00&quot;a&quot;"/>
    <numFmt numFmtId="185" formatCode="0.00_);[Red]\(0.00\)"/>
    <numFmt numFmtId="186" formatCode="0.0%"/>
    <numFmt numFmtId="187" formatCode="#,##0_);[Red]\(#,##0\)"/>
  </numFmts>
  <fonts count="5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4"/>
      <color theme="1"/>
      <name val="ＭＳ ゴシック"/>
      <family val="3"/>
      <charset val="128"/>
    </font>
    <font>
      <sz val="6"/>
      <name val="ＭＳ Ｐゴシック"/>
      <family val="3"/>
      <charset val="128"/>
    </font>
    <font>
      <sz val="16"/>
      <color theme="1"/>
      <name val="ＭＳ ゴシック"/>
      <family val="3"/>
      <charset val="128"/>
    </font>
    <font>
      <sz val="11"/>
      <color theme="1"/>
      <name val="ＭＳ ゴシック"/>
      <family val="3"/>
      <charset val="128"/>
    </font>
    <font>
      <u/>
      <sz val="11"/>
      <color rgb="FFFF0000"/>
      <name val="ＭＳ ゴシック"/>
      <family val="3"/>
      <charset val="128"/>
    </font>
    <font>
      <sz val="11"/>
      <color rgb="FFFF0000"/>
      <name val="ＭＳ ゴシック"/>
      <family val="3"/>
      <charset val="128"/>
    </font>
    <font>
      <sz val="11"/>
      <name val="ＭＳ Ｐゴシック"/>
      <family val="3"/>
      <charset val="128"/>
    </font>
    <font>
      <sz val="10"/>
      <color theme="1"/>
      <name val="ＭＳ ゴシック"/>
      <family val="3"/>
      <charset val="128"/>
    </font>
    <font>
      <sz val="11"/>
      <color theme="1"/>
      <name val="ＭＳ Ｐゴシック"/>
      <family val="3"/>
      <charset val="128"/>
    </font>
    <font>
      <sz val="9"/>
      <color theme="1"/>
      <name val="ＭＳ ゴシック"/>
      <family val="3"/>
      <charset val="128"/>
    </font>
    <font>
      <sz val="11"/>
      <name val="ＭＳ ゴシック"/>
      <family val="3"/>
      <charset val="128"/>
    </font>
    <font>
      <sz val="8"/>
      <color theme="1"/>
      <name val="ＭＳ ゴシック"/>
      <family val="3"/>
      <charset val="128"/>
    </font>
    <font>
      <sz val="9"/>
      <color indexed="81"/>
      <name val="MS P ゴシック"/>
      <family val="3"/>
      <charset val="128"/>
    </font>
    <font>
      <sz val="11"/>
      <color theme="1"/>
      <name val="ＭＳ Ｐ明朝"/>
      <family val="1"/>
      <charset val="128"/>
    </font>
    <font>
      <sz val="18"/>
      <name val="ＭＳ ゴシック"/>
      <family val="3"/>
      <charset val="128"/>
    </font>
    <font>
      <sz val="16"/>
      <name val="ＭＳ ゴシック"/>
      <family val="3"/>
      <charset val="128"/>
    </font>
    <font>
      <sz val="8"/>
      <name val="ＭＳ ゴシック"/>
      <family val="3"/>
      <charset val="128"/>
    </font>
    <font>
      <b/>
      <sz val="1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color rgb="FFFF0000"/>
      <name val="ＭＳ 明朝"/>
      <family val="1"/>
      <charset val="128"/>
    </font>
    <font>
      <sz val="11"/>
      <color theme="1"/>
      <name val="ＭＳ 明朝"/>
      <family val="1"/>
      <charset val="128"/>
    </font>
    <font>
      <sz val="8"/>
      <name val="ＭＳ 明朝"/>
      <family val="1"/>
      <charset val="128"/>
    </font>
    <font>
      <strike/>
      <sz val="8"/>
      <name val="ＭＳ 明朝"/>
      <family val="1"/>
      <charset val="128"/>
    </font>
    <font>
      <strike/>
      <sz val="11"/>
      <name val="ＭＳ 明朝"/>
      <family val="1"/>
      <charset val="128"/>
    </font>
    <font>
      <strike/>
      <sz val="11"/>
      <color rgb="FFFF0000"/>
      <name val="ＭＳ 明朝"/>
      <family val="1"/>
      <charset val="128"/>
    </font>
    <font>
      <sz val="9"/>
      <name val="ＭＳ Ｐ明朝"/>
      <family val="1"/>
      <charset val="128"/>
    </font>
    <font>
      <sz val="6"/>
      <name val="ＭＳ 明朝"/>
      <family val="1"/>
      <charset val="128"/>
    </font>
    <font>
      <sz val="16"/>
      <name val="ＭＳ 明朝"/>
      <family val="1"/>
      <charset val="128"/>
    </font>
    <font>
      <sz val="11"/>
      <name val="ＭＳ Ｐ明朝"/>
      <family val="1"/>
      <charset val="128"/>
    </font>
    <font>
      <sz val="9"/>
      <color theme="1"/>
      <name val="ＭＳ Ｐ明朝"/>
      <family val="1"/>
      <charset val="128"/>
    </font>
    <font>
      <sz val="9"/>
      <color rgb="FFFF0000"/>
      <name val="游ゴシック"/>
      <family val="3"/>
      <charset val="128"/>
      <scheme val="minor"/>
    </font>
    <font>
      <sz val="10"/>
      <color theme="1"/>
      <name val="ＭＳ Ｐゴシック"/>
      <family val="3"/>
      <charset val="128"/>
    </font>
    <font>
      <u/>
      <sz val="11"/>
      <name val="ＭＳ Ｐゴシック"/>
      <family val="3"/>
      <charset val="128"/>
    </font>
    <font>
      <sz val="11"/>
      <name val="游ゴシック"/>
      <family val="2"/>
      <charset val="128"/>
      <scheme val="minor"/>
    </font>
    <font>
      <sz val="8"/>
      <color theme="1"/>
      <name val="ＭＳ Ｐゴシック"/>
      <family val="3"/>
      <charset val="128"/>
    </font>
    <font>
      <sz val="9"/>
      <color theme="1"/>
      <name val="ＭＳ Ｐゴシック"/>
      <family val="3"/>
      <charset val="128"/>
    </font>
    <font>
      <sz val="6"/>
      <color theme="1"/>
      <name val="ＭＳ Ｐゴシック"/>
      <family val="3"/>
      <charset val="128"/>
    </font>
    <font>
      <sz val="10"/>
      <color theme="1"/>
      <name val="游ゴシック"/>
      <family val="2"/>
      <charset val="128"/>
      <scheme val="minor"/>
    </font>
  </fonts>
  <fills count="10">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rgb="FFB7DEE8"/>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thin">
        <color indexed="64"/>
      </left>
      <right style="thin">
        <color auto="1"/>
      </right>
      <top/>
      <bottom style="double">
        <color auto="1"/>
      </bottom>
      <diagonal/>
    </border>
    <border>
      <left/>
      <right style="thin">
        <color auto="1"/>
      </right>
      <top/>
      <bottom style="double">
        <color auto="1"/>
      </bottom>
      <diagonal/>
    </border>
    <border>
      <left style="hair">
        <color auto="1"/>
      </left>
      <right style="thin">
        <color auto="1"/>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hair">
        <color auto="1"/>
      </left>
      <right style="thin">
        <color auto="1"/>
      </right>
      <top style="double">
        <color indexed="64"/>
      </top>
      <bottom style="hair">
        <color indexed="64"/>
      </bottom>
      <diagonal/>
    </border>
    <border>
      <left style="hair">
        <color auto="1"/>
      </left>
      <right style="thin">
        <color auto="1"/>
      </right>
      <top style="hair">
        <color indexed="64"/>
      </top>
      <bottom style="hair">
        <color indexed="64"/>
      </bottom>
      <diagonal/>
    </border>
    <border>
      <left style="hair">
        <color auto="1"/>
      </left>
      <right style="thin">
        <color auto="1"/>
      </right>
      <top style="hair">
        <color indexed="64"/>
      </top>
      <bottom style="thin">
        <color auto="1"/>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auto="1"/>
      </right>
      <top style="thin">
        <color auto="1"/>
      </top>
      <bottom style="medium">
        <color auto="1"/>
      </bottom>
      <diagonal/>
    </border>
    <border>
      <left/>
      <right/>
      <top style="double">
        <color indexed="64"/>
      </top>
      <bottom style="medium">
        <color indexed="64"/>
      </bottom>
      <diagonal/>
    </border>
    <border>
      <left style="hair">
        <color indexed="64"/>
      </left>
      <right style="thin">
        <color auto="1"/>
      </right>
      <top style="double">
        <color auto="1"/>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hair">
        <color indexed="64"/>
      </left>
      <right style="thin">
        <color auto="1"/>
      </right>
      <top/>
      <bottom style="hair">
        <color indexed="64"/>
      </bottom>
      <diagonal/>
    </border>
    <border>
      <left style="thin">
        <color indexed="64"/>
      </left>
      <right style="medium">
        <color indexed="64"/>
      </right>
      <top/>
      <bottom style="hair">
        <color indexed="64"/>
      </bottom>
      <diagonal/>
    </border>
    <border>
      <left/>
      <right/>
      <top style="thin">
        <color indexed="64"/>
      </top>
      <bottom style="double">
        <color indexed="64"/>
      </bottom>
      <diagonal/>
    </border>
    <border>
      <left/>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xf numFmtId="38" fontId="14" fillId="0" borderId="0" applyFill="0" applyBorder="0" applyAlignment="0" applyProtection="0"/>
    <xf numFmtId="38" fontId="1" fillId="0" borderId="0" applyFont="0" applyFill="0" applyBorder="0" applyAlignment="0" applyProtection="0">
      <alignment vertical="center"/>
    </xf>
  </cellStyleXfs>
  <cellXfs count="784">
    <xf numFmtId="0" fontId="0" fillId="0" borderId="0" xfId="0">
      <alignment vertical="center"/>
    </xf>
    <xf numFmtId="0" fontId="7" fillId="0" borderId="0" xfId="0" applyFont="1" applyAlignment="1">
      <alignment horizontal="center" vertical="center"/>
    </xf>
    <xf numFmtId="0" fontId="7" fillId="0" borderId="0" xfId="0" applyFont="1">
      <alignment vertical="center"/>
    </xf>
    <xf numFmtId="0" fontId="18" fillId="0" borderId="0" xfId="0" applyFont="1">
      <alignment vertical="center"/>
    </xf>
    <xf numFmtId="0" fontId="21" fillId="0" borderId="0" xfId="0" applyFont="1">
      <alignment vertical="center"/>
    </xf>
    <xf numFmtId="38" fontId="18" fillId="0" borderId="0" xfId="1" applyFont="1" applyFill="1" applyBorder="1" applyAlignment="1" applyProtection="1">
      <alignment horizontal="center" vertical="center"/>
    </xf>
    <xf numFmtId="38" fontId="18" fillId="0" borderId="0" xfId="1" applyFont="1" applyFill="1" applyBorder="1" applyAlignment="1" applyProtection="1">
      <alignment vertical="center"/>
    </xf>
    <xf numFmtId="38" fontId="23" fillId="0" borderId="39" xfId="1" applyFont="1" applyFill="1" applyBorder="1" applyAlignment="1" applyProtection="1">
      <alignment vertical="center"/>
    </xf>
    <xf numFmtId="38" fontId="23" fillId="0" borderId="39" xfId="1" applyFont="1" applyFill="1" applyBorder="1" applyAlignment="1" applyProtection="1">
      <alignment horizontal="center" vertical="center"/>
    </xf>
    <xf numFmtId="38" fontId="18" fillId="0" borderId="0" xfId="1" applyFont="1" applyFill="1" applyBorder="1" applyAlignment="1" applyProtection="1">
      <alignment horizontal="center" vertical="center" wrapText="1"/>
    </xf>
    <xf numFmtId="38" fontId="18" fillId="0" borderId="0" xfId="1" applyFont="1" applyFill="1" applyBorder="1" applyAlignment="1" applyProtection="1">
      <alignment vertical="center" wrapText="1"/>
    </xf>
    <xf numFmtId="38" fontId="18" fillId="0" borderId="1" xfId="1" applyFont="1" applyFill="1" applyBorder="1" applyAlignment="1" applyProtection="1">
      <alignment vertical="center" wrapText="1"/>
    </xf>
    <xf numFmtId="38" fontId="18" fillId="0" borderId="0" xfId="1" applyFont="1" applyFill="1" applyBorder="1" applyAlignment="1" applyProtection="1">
      <alignment horizontal="left" vertical="center" wrapText="1"/>
    </xf>
    <xf numFmtId="38" fontId="18" fillId="5" borderId="1" xfId="1"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38" fontId="22" fillId="0" borderId="0" xfId="1" applyFont="1" applyFill="1" applyBorder="1" applyAlignment="1" applyProtection="1">
      <alignment vertical="center"/>
    </xf>
    <xf numFmtId="38" fontId="23" fillId="0" borderId="0" xfId="1" applyFont="1" applyFill="1" applyBorder="1" applyAlignment="1" applyProtection="1">
      <alignment horizontal="center" vertical="center"/>
    </xf>
    <xf numFmtId="0" fontId="14" fillId="0" borderId="0" xfId="3" applyAlignment="1">
      <alignment vertical="center"/>
    </xf>
    <xf numFmtId="0" fontId="42" fillId="0" borderId="1" xfId="0" applyFont="1" applyBorder="1" applyAlignment="1">
      <alignment horizontal="center" vertical="center"/>
    </xf>
    <xf numFmtId="0" fontId="42" fillId="0" borderId="1" xfId="0" applyFont="1" applyBorder="1">
      <alignment vertical="center"/>
    </xf>
    <xf numFmtId="0" fontId="42" fillId="0" borderId="0" xfId="0" applyFont="1" applyAlignment="1">
      <alignment vertical="center" wrapText="1"/>
    </xf>
    <xf numFmtId="0" fontId="42" fillId="0" borderId="0" xfId="0" applyFont="1" applyAlignment="1">
      <alignment vertical="top" wrapText="1"/>
    </xf>
    <xf numFmtId="0" fontId="43" fillId="0" borderId="0" xfId="0" applyFont="1">
      <alignment vertical="center"/>
    </xf>
    <xf numFmtId="38" fontId="18" fillId="0" borderId="1" xfId="1" applyFont="1" applyFill="1" applyBorder="1" applyAlignment="1" applyProtection="1">
      <alignment horizontal="center" vertical="center" wrapText="1"/>
    </xf>
    <xf numFmtId="178" fontId="18" fillId="0" borderId="1" xfId="1" applyNumberFormat="1" applyFont="1" applyFill="1" applyBorder="1" applyAlignment="1" applyProtection="1">
      <alignment horizontal="center" vertical="center" wrapText="1"/>
    </xf>
    <xf numFmtId="9" fontId="18" fillId="0" borderId="1" xfId="1" applyNumberFormat="1" applyFont="1" applyFill="1" applyBorder="1" applyAlignment="1" applyProtection="1">
      <alignment vertical="center" wrapText="1"/>
    </xf>
    <xf numFmtId="12" fontId="18" fillId="0" borderId="1" xfId="1" applyNumberFormat="1" applyFont="1" applyFill="1" applyBorder="1" applyAlignment="1" applyProtection="1">
      <alignment horizontal="center" vertical="center" wrapText="1"/>
    </xf>
    <xf numFmtId="0" fontId="18" fillId="0" borderId="1" xfId="1" applyNumberFormat="1" applyFont="1" applyFill="1" applyBorder="1" applyAlignment="1" applyProtection="1">
      <alignment vertical="center" wrapText="1"/>
    </xf>
    <xf numFmtId="38" fontId="27" fillId="0" borderId="0" xfId="4" applyFont="1" applyFill="1" applyBorder="1" applyAlignment="1" applyProtection="1">
      <alignment vertical="center"/>
    </xf>
    <xf numFmtId="184" fontId="14" fillId="6" borderId="12" xfId="4" applyNumberFormat="1" applyFill="1" applyBorder="1" applyAlignment="1" applyProtection="1">
      <alignment horizontal="right" vertical="center" wrapText="1"/>
    </xf>
    <xf numFmtId="186" fontId="14" fillId="6" borderId="13" xfId="2" applyNumberFormat="1" applyFont="1" applyFill="1" applyBorder="1" applyAlignment="1" applyProtection="1">
      <alignment horizontal="right" vertical="center" shrinkToFit="1"/>
    </xf>
    <xf numFmtId="9" fontId="14" fillId="6" borderId="79" xfId="2" applyFont="1" applyFill="1" applyBorder="1" applyAlignment="1" applyProtection="1">
      <alignment horizontal="center" vertical="center" shrinkToFit="1"/>
    </xf>
    <xf numFmtId="184" fontId="14" fillId="6" borderId="32" xfId="4" applyNumberFormat="1" applyFill="1" applyBorder="1" applyAlignment="1" applyProtection="1">
      <alignment horizontal="right" vertical="center" wrapText="1"/>
    </xf>
    <xf numFmtId="186" fontId="14" fillId="6" borderId="33" xfId="2" applyNumberFormat="1" applyFont="1" applyFill="1" applyBorder="1" applyAlignment="1" applyProtection="1">
      <alignment horizontal="right" vertical="center" shrinkToFit="1"/>
    </xf>
    <xf numFmtId="9" fontId="14" fillId="6" borderId="95" xfId="2" applyFont="1" applyFill="1" applyBorder="1" applyAlignment="1" applyProtection="1">
      <alignment horizontal="center" vertical="center" shrinkToFit="1"/>
    </xf>
    <xf numFmtId="184" fontId="14" fillId="6" borderId="58" xfId="4" applyNumberFormat="1" applyFill="1" applyBorder="1" applyAlignment="1" applyProtection="1">
      <alignment horizontal="right" vertical="center" wrapText="1"/>
    </xf>
    <xf numFmtId="186" fontId="14" fillId="6" borderId="50" xfId="2" applyNumberFormat="1" applyFont="1" applyFill="1" applyBorder="1" applyAlignment="1" applyProtection="1">
      <alignment horizontal="right" vertical="center" shrinkToFit="1"/>
    </xf>
    <xf numFmtId="186" fontId="14" fillId="6" borderId="118" xfId="2" applyNumberFormat="1" applyFont="1" applyFill="1" applyBorder="1" applyAlignment="1" applyProtection="1">
      <alignment horizontal="center" vertical="center" shrinkToFit="1"/>
    </xf>
    <xf numFmtId="0" fontId="38" fillId="0" borderId="41" xfId="0" applyFont="1" applyBorder="1">
      <alignment vertical="center"/>
    </xf>
    <xf numFmtId="0" fontId="38" fillId="0" borderId="1" xfId="0" applyFont="1" applyBorder="1">
      <alignment vertical="center"/>
    </xf>
    <xf numFmtId="0" fontId="38" fillId="0" borderId="59" xfId="0" applyFont="1" applyBorder="1">
      <alignment vertical="center"/>
    </xf>
    <xf numFmtId="0" fontId="38" fillId="0" borderId="2" xfId="0" applyFont="1" applyBorder="1">
      <alignment vertical="center"/>
    </xf>
    <xf numFmtId="0" fontId="46" fillId="0" borderId="59" xfId="0" applyFont="1" applyBorder="1">
      <alignment vertical="center"/>
    </xf>
    <xf numFmtId="0" fontId="46" fillId="0" borderId="2" xfId="0" applyFont="1" applyBorder="1">
      <alignment vertical="center"/>
    </xf>
    <xf numFmtId="0" fontId="11" fillId="0" borderId="38" xfId="0" applyFont="1" applyBorder="1" applyProtection="1">
      <alignment vertical="center"/>
      <protection locked="0"/>
    </xf>
    <xf numFmtId="0" fontId="11" fillId="0" borderId="0" xfId="0" applyFont="1" applyProtection="1">
      <alignment vertical="center"/>
      <protection locked="0"/>
    </xf>
    <xf numFmtId="0" fontId="11" fillId="0" borderId="39" xfId="0" applyFont="1" applyBorder="1" applyProtection="1">
      <alignment vertical="center"/>
      <protection locked="0"/>
    </xf>
    <xf numFmtId="0" fontId="11" fillId="0" borderId="6" xfId="0" applyFont="1" applyBorder="1" applyProtection="1">
      <alignment vertical="center"/>
      <protection locked="0"/>
    </xf>
    <xf numFmtId="0" fontId="11" fillId="0" borderId="8" xfId="0" applyFont="1" applyBorder="1" applyProtection="1">
      <alignment vertical="center"/>
      <protection locked="0"/>
    </xf>
    <xf numFmtId="38" fontId="11" fillId="5" borderId="44" xfId="1" applyFont="1" applyFill="1" applyBorder="1" applyAlignment="1" applyProtection="1">
      <alignment vertical="center" wrapText="1"/>
      <protection locked="0"/>
    </xf>
    <xf numFmtId="0" fontId="14" fillId="0" borderId="0" xfId="3" applyAlignment="1" applyProtection="1">
      <alignment vertical="center"/>
      <protection locked="0"/>
    </xf>
    <xf numFmtId="0" fontId="5" fillId="0" borderId="0" xfId="0" applyFont="1" applyProtection="1">
      <alignment vertical="center"/>
      <protection locked="0"/>
    </xf>
    <xf numFmtId="0" fontId="28" fillId="0" borderId="0" xfId="3" applyFont="1" applyAlignment="1" applyProtection="1">
      <alignment vertical="center"/>
      <protection locked="0"/>
    </xf>
    <xf numFmtId="0" fontId="25" fillId="0" borderId="0" xfId="3" applyFont="1" applyAlignment="1" applyProtection="1">
      <alignment horizontal="center" vertical="center"/>
      <protection locked="0"/>
    </xf>
    <xf numFmtId="0" fontId="14" fillId="0" borderId="0" xfId="3" applyAlignment="1" applyProtection="1">
      <alignment horizontal="right"/>
      <protection locked="0"/>
    </xf>
    <xf numFmtId="0" fontId="14" fillId="0" borderId="0" xfId="3" applyAlignment="1" applyProtection="1">
      <alignment horizontal="center" vertical="center"/>
      <protection locked="0"/>
    </xf>
    <xf numFmtId="38" fontId="16" fillId="0" borderId="0" xfId="4" applyFont="1" applyFill="1" applyBorder="1" applyAlignment="1" applyProtection="1">
      <alignment horizontal="center" vertical="center" wrapText="1"/>
      <protection locked="0"/>
    </xf>
    <xf numFmtId="38" fontId="16" fillId="0" borderId="0" xfId="4" applyFont="1" applyFill="1" applyBorder="1" applyAlignment="1" applyProtection="1">
      <alignment vertical="center" wrapText="1"/>
      <protection locked="0"/>
    </xf>
    <xf numFmtId="38" fontId="16" fillId="0" borderId="0" xfId="4" applyFont="1" applyFill="1" applyBorder="1" applyAlignment="1" applyProtection="1">
      <alignment horizontal="center" vertical="center"/>
      <protection locked="0"/>
    </xf>
    <xf numFmtId="38" fontId="16" fillId="0" borderId="0" xfId="5" applyFont="1" applyFill="1" applyBorder="1" applyAlignment="1" applyProtection="1">
      <alignment horizontal="center" vertical="center" wrapText="1"/>
      <protection locked="0"/>
    </xf>
    <xf numFmtId="38" fontId="16" fillId="0" borderId="0" xfId="5" applyFont="1" applyFill="1" applyBorder="1" applyAlignment="1" applyProtection="1">
      <alignment horizontal="left" vertical="center" wrapText="1"/>
      <protection locked="0"/>
    </xf>
    <xf numFmtId="38" fontId="16" fillId="6" borderId="24" xfId="5" applyFont="1" applyFill="1" applyBorder="1" applyAlignment="1" applyProtection="1">
      <alignment horizontal="center" vertical="center" wrapText="1"/>
    </xf>
    <xf numFmtId="38" fontId="14" fillId="6" borderId="25" xfId="4" applyFill="1" applyBorder="1" applyAlignment="1" applyProtection="1">
      <alignment vertical="center"/>
    </xf>
    <xf numFmtId="38" fontId="14" fillId="6" borderId="26" xfId="4" applyFill="1" applyBorder="1" applyAlignment="1" applyProtection="1">
      <alignment vertical="center"/>
    </xf>
    <xf numFmtId="38" fontId="14" fillId="0" borderId="0" xfId="4" applyFill="1" applyBorder="1" applyAlignment="1" applyProtection="1">
      <alignment horizontal="center" vertical="center" shrinkToFit="1"/>
      <protection locked="0"/>
    </xf>
    <xf numFmtId="38" fontId="14" fillId="0" borderId="0" xfId="4" applyFill="1" applyBorder="1" applyAlignment="1" applyProtection="1">
      <alignment vertical="center"/>
      <protection locked="0"/>
    </xf>
    <xf numFmtId="38" fontId="14" fillId="0" borderId="0" xfId="4" applyFill="1" applyBorder="1" applyAlignment="1" applyProtection="1">
      <alignment horizontal="right" vertical="center"/>
      <protection locked="0"/>
    </xf>
    <xf numFmtId="0" fontId="14" fillId="0" borderId="0" xfId="3" applyAlignment="1" applyProtection="1">
      <alignment horizontal="left" vertical="center"/>
      <protection locked="0"/>
    </xf>
    <xf numFmtId="38" fontId="16" fillId="0" borderId="0" xfId="4" applyFont="1" applyAlignment="1" applyProtection="1">
      <alignment vertical="center"/>
      <protection locked="0"/>
    </xf>
    <xf numFmtId="38" fontId="16" fillId="0" borderId="0" xfId="4" applyFont="1" applyFill="1" applyAlignment="1" applyProtection="1">
      <alignment vertical="center"/>
      <protection locked="0"/>
    </xf>
    <xf numFmtId="38" fontId="16" fillId="6" borderId="25" xfId="4" applyFont="1" applyFill="1" applyBorder="1" applyAlignment="1" applyProtection="1">
      <alignment horizontal="center" vertical="center" wrapText="1"/>
      <protection locked="0"/>
    </xf>
    <xf numFmtId="38" fontId="16" fillId="0" borderId="0" xfId="5" applyFont="1" applyFill="1" applyBorder="1" applyAlignment="1" applyProtection="1">
      <alignment vertical="center" wrapText="1"/>
      <protection locked="0"/>
    </xf>
    <xf numFmtId="38" fontId="16" fillId="0" borderId="61" xfId="5" applyFont="1" applyFill="1" applyBorder="1" applyAlignment="1" applyProtection="1">
      <alignment horizontal="center" vertical="center" wrapText="1"/>
      <protection locked="0"/>
    </xf>
    <xf numFmtId="38" fontId="14" fillId="6" borderId="135" xfId="4" applyFill="1" applyBorder="1" applyAlignment="1" applyProtection="1">
      <alignment vertical="center"/>
    </xf>
    <xf numFmtId="38" fontId="14" fillId="0" borderId="135" xfId="4" applyFill="1" applyBorder="1" applyAlignment="1" applyProtection="1">
      <alignment vertical="center"/>
      <protection locked="0"/>
    </xf>
    <xf numFmtId="38" fontId="14" fillId="7" borderId="135" xfId="4" applyFill="1" applyBorder="1" applyAlignment="1" applyProtection="1">
      <alignment horizontal="center" vertical="center" shrinkToFit="1"/>
      <protection locked="0"/>
    </xf>
    <xf numFmtId="38" fontId="14" fillId="7" borderId="60" xfId="4" applyFill="1" applyBorder="1" applyAlignment="1" applyProtection="1">
      <alignment vertical="center"/>
      <protection locked="0"/>
    </xf>
    <xf numFmtId="38" fontId="14" fillId="6" borderId="60" xfId="4" applyFill="1" applyBorder="1" applyAlignment="1" applyProtection="1">
      <alignment vertical="center"/>
    </xf>
    <xf numFmtId="38" fontId="14" fillId="6" borderId="61" xfId="4" applyFill="1" applyBorder="1" applyAlignment="1" applyProtection="1">
      <alignment vertical="center"/>
    </xf>
    <xf numFmtId="38" fontId="26" fillId="0" borderId="0" xfId="4" applyFont="1" applyFill="1" applyBorder="1" applyAlignment="1" applyProtection="1">
      <alignment horizontal="left" vertical="center"/>
      <protection locked="0"/>
    </xf>
    <xf numFmtId="38" fontId="26" fillId="0" borderId="0" xfId="1" applyFont="1" applyAlignment="1" applyProtection="1">
      <alignment vertical="center"/>
      <protection locked="0"/>
    </xf>
    <xf numFmtId="0" fontId="14" fillId="0" borderId="12" xfId="3" applyBorder="1" applyAlignment="1" applyProtection="1">
      <alignment horizontal="center" vertical="center"/>
      <protection locked="0"/>
    </xf>
    <xf numFmtId="38" fontId="14" fillId="6" borderId="12" xfId="4" applyFill="1" applyBorder="1" applyAlignment="1" applyProtection="1">
      <alignment vertical="center"/>
    </xf>
    <xf numFmtId="38" fontId="14" fillId="0" borderId="12" xfId="4" applyFill="1" applyBorder="1" applyAlignment="1" applyProtection="1">
      <alignment vertical="center"/>
      <protection locked="0"/>
    </xf>
    <xf numFmtId="38" fontId="14" fillId="7" borderId="12" xfId="4" applyFill="1" applyBorder="1" applyAlignment="1" applyProtection="1">
      <alignment horizontal="center" vertical="center" shrinkToFit="1"/>
      <protection locked="0"/>
    </xf>
    <xf numFmtId="38" fontId="14" fillId="7" borderId="12" xfId="4" applyFill="1" applyBorder="1" applyAlignment="1" applyProtection="1">
      <alignment vertical="center"/>
      <protection locked="0"/>
    </xf>
    <xf numFmtId="38" fontId="16" fillId="6" borderId="12" xfId="4" applyFont="1" applyFill="1" applyBorder="1" applyAlignment="1" applyProtection="1">
      <alignment vertical="center"/>
    </xf>
    <xf numFmtId="38" fontId="16" fillId="0" borderId="12" xfId="4" applyFont="1" applyFill="1" applyBorder="1" applyAlignment="1" applyProtection="1">
      <alignment vertical="center"/>
      <protection locked="0"/>
    </xf>
    <xf numFmtId="38" fontId="16" fillId="7" borderId="12" xfId="4" applyFont="1" applyFill="1" applyBorder="1" applyAlignment="1" applyProtection="1">
      <alignment horizontal="center" vertical="center" shrinkToFit="1"/>
      <protection locked="0"/>
    </xf>
    <xf numFmtId="38" fontId="16" fillId="0" borderId="12" xfId="5" applyFont="1" applyFill="1" applyBorder="1" applyAlignment="1" applyProtection="1">
      <alignment horizontal="center" vertical="center" wrapText="1"/>
      <protection locked="0"/>
    </xf>
    <xf numFmtId="38" fontId="16" fillId="0" borderId="40" xfId="5" applyFont="1" applyFill="1" applyBorder="1" applyAlignment="1" applyProtection="1">
      <alignment horizontal="center" vertical="center" wrapText="1"/>
      <protection locked="0"/>
    </xf>
    <xf numFmtId="38" fontId="14" fillId="6" borderId="71" xfId="4" applyFill="1" applyBorder="1" applyAlignment="1" applyProtection="1">
      <alignment vertical="center"/>
    </xf>
    <xf numFmtId="38" fontId="14" fillId="0" borderId="71" xfId="4" applyFill="1" applyBorder="1" applyAlignment="1" applyProtection="1">
      <alignment vertical="center"/>
      <protection locked="0"/>
    </xf>
    <xf numFmtId="38" fontId="14" fillId="7" borderId="71" xfId="4" applyFill="1" applyBorder="1" applyAlignment="1" applyProtection="1">
      <alignment horizontal="center" vertical="center" shrinkToFit="1"/>
      <protection locked="0"/>
    </xf>
    <xf numFmtId="38" fontId="14" fillId="7" borderId="59" xfId="4" applyFill="1" applyBorder="1" applyAlignment="1" applyProtection="1">
      <alignment vertical="center"/>
      <protection locked="0"/>
    </xf>
    <xf numFmtId="38" fontId="14" fillId="6" borderId="58" xfId="4" applyFill="1" applyBorder="1" applyAlignment="1" applyProtection="1">
      <alignment vertical="center"/>
    </xf>
    <xf numFmtId="38" fontId="16" fillId="6" borderId="65" xfId="5" applyFont="1" applyFill="1" applyBorder="1" applyAlignment="1" applyProtection="1">
      <alignment horizontal="center" vertical="center" wrapText="1"/>
      <protection locked="0"/>
    </xf>
    <xf numFmtId="38" fontId="14" fillId="6" borderId="64" xfId="4" applyFill="1" applyBorder="1" applyAlignment="1" applyProtection="1">
      <alignment vertical="center"/>
    </xf>
    <xf numFmtId="38" fontId="14" fillId="6" borderId="65" xfId="4" applyFill="1" applyBorder="1" applyAlignment="1" applyProtection="1">
      <alignment horizontal="center" vertical="center"/>
    </xf>
    <xf numFmtId="38" fontId="14" fillId="6" borderId="67" xfId="4" applyFill="1" applyBorder="1" applyAlignment="1" applyProtection="1">
      <alignment vertical="center"/>
    </xf>
    <xf numFmtId="38" fontId="14" fillId="6" borderId="65" xfId="4" applyFill="1" applyBorder="1" applyAlignment="1" applyProtection="1">
      <alignment vertical="center"/>
    </xf>
    <xf numFmtId="38" fontId="14" fillId="6" borderId="66" xfId="4" applyFill="1" applyBorder="1" applyAlignment="1" applyProtection="1">
      <alignment vertical="center"/>
    </xf>
    <xf numFmtId="38" fontId="14" fillId="6" borderId="66" xfId="4" applyFill="1" applyBorder="1" applyAlignment="1" applyProtection="1">
      <alignment horizontal="right" vertical="center"/>
    </xf>
    <xf numFmtId="38" fontId="14" fillId="0" borderId="0" xfId="1" applyFont="1" applyAlignment="1" applyProtection="1">
      <alignment vertical="center"/>
    </xf>
    <xf numFmtId="38" fontId="16" fillId="0" borderId="7" xfId="5" applyFont="1" applyFill="1" applyBorder="1" applyAlignment="1" applyProtection="1">
      <alignment horizontal="center" vertical="center" wrapText="1"/>
      <protection locked="0"/>
    </xf>
    <xf numFmtId="38" fontId="14" fillId="6" borderId="57" xfId="4" applyFill="1" applyBorder="1" applyAlignment="1" applyProtection="1">
      <alignment vertical="center"/>
    </xf>
    <xf numFmtId="38" fontId="14" fillId="0" borderId="57" xfId="4" applyFill="1" applyBorder="1" applyAlignment="1" applyProtection="1">
      <alignment vertical="center"/>
      <protection locked="0"/>
    </xf>
    <xf numFmtId="38" fontId="14" fillId="7" borderId="57" xfId="4" applyFill="1" applyBorder="1" applyAlignment="1" applyProtection="1">
      <alignment horizontal="center" vertical="center" shrinkToFit="1"/>
      <protection locked="0"/>
    </xf>
    <xf numFmtId="38" fontId="14" fillId="6" borderId="68" xfId="4" applyFill="1" applyBorder="1" applyAlignment="1" applyProtection="1">
      <alignment horizontal="right" vertical="center"/>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18" xfId="0" applyBorder="1" applyProtection="1">
      <alignment vertical="center"/>
      <protection locked="0"/>
    </xf>
    <xf numFmtId="179" fontId="0" fillId="0" borderId="0" xfId="1" applyNumberFormat="1" applyFont="1" applyProtection="1">
      <alignment vertical="center"/>
      <protection locked="0"/>
    </xf>
    <xf numFmtId="38" fontId="0" fillId="0" borderId="0" xfId="1" applyFont="1" applyFill="1" applyProtection="1">
      <alignment vertical="center"/>
      <protection locked="0"/>
    </xf>
    <xf numFmtId="0" fontId="6" fillId="0" borderId="0" xfId="0" applyFont="1" applyProtection="1">
      <alignment vertical="center"/>
      <protection locked="0"/>
    </xf>
    <xf numFmtId="0" fontId="3" fillId="0" borderId="0" xfId="0" applyFont="1" applyAlignment="1" applyProtection="1">
      <alignment horizontal="right" vertical="center"/>
      <protection locked="0"/>
    </xf>
    <xf numFmtId="179" fontId="0" fillId="0" borderId="0" xfId="1" applyNumberFormat="1" applyFont="1" applyBorder="1" applyProtection="1">
      <alignment vertical="center"/>
      <protection locked="0"/>
    </xf>
    <xf numFmtId="180" fontId="0" fillId="0" borderId="0" xfId="0" applyNumberFormat="1" applyProtection="1">
      <alignment vertical="center"/>
      <protection locked="0"/>
    </xf>
    <xf numFmtId="0" fontId="0" fillId="2" borderId="0" xfId="0" applyFill="1" applyAlignment="1" applyProtection="1">
      <alignment horizontal="center" vertical="center"/>
      <protection locked="0"/>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protection locked="0"/>
    </xf>
    <xf numFmtId="0" fontId="0" fillId="0" borderId="30" xfId="0" applyBorder="1" applyAlignment="1" applyProtection="1">
      <alignment horizontal="center" vertical="center"/>
      <protection locked="0"/>
    </xf>
    <xf numFmtId="179" fontId="0" fillId="0" borderId="30" xfId="1" applyNumberFormat="1" applyFon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Protection="1">
      <alignment vertical="center"/>
      <protection locked="0"/>
    </xf>
    <xf numFmtId="0" fontId="0" fillId="2" borderId="0" xfId="0" applyFill="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1" applyNumberFormat="1" applyFont="1" applyProtection="1">
      <alignment vertical="center"/>
      <protection locked="0"/>
    </xf>
    <xf numFmtId="179" fontId="6" fillId="0" borderId="0" xfId="1" applyNumberFormat="1" applyFont="1" applyProtection="1">
      <alignment vertical="center"/>
      <protection locked="0"/>
    </xf>
    <xf numFmtId="38" fontId="6" fillId="0" borderId="0" xfId="1" applyFont="1" applyFill="1" applyProtection="1">
      <alignment vertical="center"/>
      <protection locked="0"/>
    </xf>
    <xf numFmtId="180" fontId="6" fillId="0" borderId="0" xfId="0" applyNumberFormat="1" applyFont="1" applyProtection="1">
      <alignment vertical="center"/>
      <protection locked="0"/>
    </xf>
    <xf numFmtId="38" fontId="0" fillId="0" borderId="0" xfId="1"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179" fontId="0" fillId="9" borderId="96" xfId="1" applyNumberFormat="1" applyFont="1" applyFill="1" applyBorder="1" applyAlignment="1" applyProtection="1">
      <alignment horizontal="center" vertical="center" wrapText="1"/>
      <protection locked="0"/>
    </xf>
    <xf numFmtId="179" fontId="0" fillId="9" borderId="97" xfId="1" applyNumberFormat="1" applyFont="1" applyFill="1" applyBorder="1" applyAlignment="1" applyProtection="1">
      <alignment horizontal="center" vertical="center" wrapText="1"/>
      <protection locked="0"/>
    </xf>
    <xf numFmtId="179" fontId="0" fillId="9" borderId="98" xfId="1" applyNumberFormat="1" applyFont="1" applyFill="1" applyBorder="1" applyAlignment="1" applyProtection="1">
      <alignment horizontal="center" vertical="center" wrapText="1"/>
      <protection locked="0"/>
    </xf>
    <xf numFmtId="179" fontId="0" fillId="0" borderId="96" xfId="1" applyNumberFormat="1" applyFont="1" applyBorder="1" applyAlignment="1" applyProtection="1">
      <alignment horizontal="center" vertical="center" wrapText="1"/>
      <protection locked="0"/>
    </xf>
    <xf numFmtId="179" fontId="0" fillId="0" borderId="97" xfId="1" applyNumberFormat="1" applyFont="1" applyBorder="1" applyAlignment="1" applyProtection="1">
      <alignment horizontal="center" vertical="center" wrapText="1"/>
      <protection locked="0"/>
    </xf>
    <xf numFmtId="180" fontId="0" fillId="0" borderId="97" xfId="0" applyNumberFormat="1" applyBorder="1" applyAlignment="1" applyProtection="1">
      <alignment horizontal="center" vertical="center" wrapText="1"/>
      <protection locked="0"/>
    </xf>
    <xf numFmtId="179" fontId="0" fillId="0" borderId="98" xfId="1" applyNumberFormat="1" applyFont="1" applyBorder="1" applyAlignment="1" applyProtection="1">
      <alignment horizontal="center" vertical="center" wrapText="1"/>
      <protection locked="0"/>
    </xf>
    <xf numFmtId="179" fontId="0" fillId="9" borderId="89" xfId="1" applyNumberFormat="1" applyFont="1" applyFill="1" applyBorder="1" applyAlignment="1" applyProtection="1">
      <alignment horizontal="center" vertical="center" wrapText="1"/>
      <protection locked="0"/>
    </xf>
    <xf numFmtId="179" fontId="0" fillId="9" borderId="99" xfId="1" applyNumberFormat="1" applyFont="1" applyFill="1" applyBorder="1" applyAlignment="1" applyProtection="1">
      <alignment horizontal="center" vertical="center" wrapText="1"/>
      <protection locked="0"/>
    </xf>
    <xf numFmtId="179" fontId="0" fillId="9" borderId="90" xfId="1" applyNumberFormat="1" applyFont="1" applyFill="1" applyBorder="1" applyAlignment="1" applyProtection="1">
      <alignment horizontal="center" vertical="center" wrapText="1"/>
      <protection locked="0"/>
    </xf>
    <xf numFmtId="38" fontId="0" fillId="9" borderId="103" xfId="1" applyFont="1" applyFill="1" applyBorder="1" applyAlignment="1" applyProtection="1">
      <alignment horizontal="center" vertical="center"/>
      <protection locked="0"/>
    </xf>
    <xf numFmtId="38" fontId="0" fillId="9" borderId="104" xfId="1" applyFont="1" applyFill="1" applyBorder="1" applyAlignment="1" applyProtection="1">
      <alignment horizontal="center" vertical="center"/>
      <protection locked="0"/>
    </xf>
    <xf numFmtId="0" fontId="0" fillId="0" borderId="103" xfId="0" applyBorder="1" applyAlignment="1" applyProtection="1">
      <alignment horizontal="center" vertical="center"/>
      <protection locked="0"/>
    </xf>
    <xf numFmtId="0" fontId="0" fillId="0" borderId="104" xfId="0" applyBorder="1" applyAlignment="1" applyProtection="1">
      <alignment horizontal="center" vertical="center"/>
      <protection locked="0"/>
    </xf>
    <xf numFmtId="38" fontId="0" fillId="0" borderId="0" xfId="1" applyFont="1"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179" fontId="0" fillId="0" borderId="91" xfId="1" applyNumberFormat="1" applyFont="1" applyBorder="1" applyProtection="1">
      <alignment vertical="center"/>
      <protection locked="0"/>
    </xf>
    <xf numFmtId="179" fontId="0" fillId="0" borderId="100" xfId="1" applyNumberFormat="1" applyFont="1" applyBorder="1" applyProtection="1">
      <alignment vertical="center"/>
      <protection locked="0"/>
    </xf>
    <xf numFmtId="179" fontId="0" fillId="0" borderId="92" xfId="1" applyNumberFormat="1" applyFont="1" applyBorder="1" applyProtection="1">
      <alignment vertical="center"/>
      <protection locked="0"/>
    </xf>
    <xf numFmtId="38" fontId="0" fillId="0" borderId="91" xfId="1" applyFont="1" applyFill="1" applyBorder="1" applyProtection="1">
      <alignment vertical="center"/>
      <protection locked="0"/>
    </xf>
    <xf numFmtId="38" fontId="0" fillId="0" borderId="92" xfId="1" applyFont="1" applyFill="1" applyBorder="1" applyProtection="1">
      <alignment vertical="center"/>
      <protection locked="0"/>
    </xf>
    <xf numFmtId="180" fontId="0" fillId="0" borderId="100" xfId="1" applyNumberFormat="1" applyFont="1" applyBorder="1" applyProtection="1">
      <alignment vertical="center"/>
      <protection locked="0"/>
    </xf>
    <xf numFmtId="38" fontId="0" fillId="0" borderId="9" xfId="1" applyFont="1" applyFill="1" applyBorder="1" applyAlignment="1" applyProtection="1">
      <alignment vertical="center"/>
      <protection locked="0"/>
    </xf>
    <xf numFmtId="38" fontId="0" fillId="0" borderId="91" xfId="1" applyFont="1" applyFill="1" applyBorder="1" applyAlignment="1" applyProtection="1">
      <alignment vertical="center"/>
      <protection locked="0"/>
    </xf>
    <xf numFmtId="38" fontId="0" fillId="0" borderId="92" xfId="1" applyFont="1" applyFill="1" applyBorder="1" applyAlignment="1" applyProtection="1">
      <alignment vertical="center"/>
      <protection locked="0"/>
    </xf>
    <xf numFmtId="179" fontId="0" fillId="0" borderId="91" xfId="1" applyNumberFormat="1" applyFont="1" applyFill="1" applyBorder="1" applyAlignment="1" applyProtection="1">
      <alignment vertical="center"/>
      <protection locked="0"/>
    </xf>
    <xf numFmtId="179" fontId="0" fillId="0" borderId="92" xfId="1" applyNumberFormat="1" applyFont="1" applyFill="1" applyBorder="1" applyAlignment="1" applyProtection="1">
      <alignment vertical="center"/>
      <protection locked="0"/>
    </xf>
    <xf numFmtId="38" fontId="0" fillId="0" borderId="0" xfId="1" applyFont="1" applyFill="1" applyBorder="1" applyProtection="1">
      <alignment vertical="center"/>
      <protection locked="0"/>
    </xf>
    <xf numFmtId="0" fontId="0" fillId="0" borderId="12" xfId="0" applyBorder="1" applyAlignment="1" applyProtection="1">
      <alignment horizontal="center" vertical="center"/>
      <protection locked="0"/>
    </xf>
    <xf numFmtId="0" fontId="0" fillId="0" borderId="13" xfId="0" applyBorder="1" applyProtection="1">
      <alignment vertical="center"/>
      <protection locked="0"/>
    </xf>
    <xf numFmtId="0" fontId="0" fillId="0" borderId="12" xfId="0" applyBorder="1" applyProtection="1">
      <alignment vertical="center"/>
      <protection locked="0"/>
    </xf>
    <xf numFmtId="179" fontId="0" fillId="0" borderId="93" xfId="1" applyNumberFormat="1" applyFont="1" applyBorder="1" applyProtection="1">
      <alignment vertical="center"/>
      <protection locked="0"/>
    </xf>
    <xf numFmtId="179" fontId="0" fillId="0" borderId="101" xfId="1" applyNumberFormat="1" applyFont="1" applyBorder="1" applyProtection="1">
      <alignment vertical="center"/>
      <protection locked="0"/>
    </xf>
    <xf numFmtId="179" fontId="0" fillId="0" borderId="79" xfId="1" applyNumberFormat="1" applyFont="1" applyBorder="1" applyProtection="1">
      <alignment vertical="center"/>
      <protection locked="0"/>
    </xf>
    <xf numFmtId="38" fontId="0" fillId="0" borderId="93" xfId="1" applyFont="1" applyFill="1" applyBorder="1" applyProtection="1">
      <alignment vertical="center"/>
      <protection locked="0"/>
    </xf>
    <xf numFmtId="38" fontId="0" fillId="0" borderId="79" xfId="1" applyFont="1" applyFill="1" applyBorder="1" applyProtection="1">
      <alignment vertical="center"/>
      <protection locked="0"/>
    </xf>
    <xf numFmtId="180" fontId="0" fillId="0" borderId="101" xfId="1" applyNumberFormat="1" applyFont="1" applyBorder="1" applyProtection="1">
      <alignment vertical="center"/>
      <protection locked="0"/>
    </xf>
    <xf numFmtId="38" fontId="0" fillId="0" borderId="12" xfId="1" applyFont="1" applyFill="1" applyBorder="1" applyAlignment="1" applyProtection="1">
      <alignment vertical="center"/>
      <protection locked="0"/>
    </xf>
    <xf numFmtId="38" fontId="0" fillId="0" borderId="93" xfId="1" applyFont="1" applyFill="1" applyBorder="1" applyAlignment="1" applyProtection="1">
      <alignment vertical="center"/>
      <protection locked="0"/>
    </xf>
    <xf numFmtId="38" fontId="0" fillId="0" borderId="79" xfId="1" applyFont="1" applyFill="1" applyBorder="1" applyAlignment="1" applyProtection="1">
      <alignment vertical="center"/>
      <protection locked="0"/>
    </xf>
    <xf numFmtId="179" fontId="0" fillId="0" borderId="93" xfId="1" applyNumberFormat="1" applyFont="1" applyFill="1" applyBorder="1" applyAlignment="1" applyProtection="1">
      <alignment vertical="center"/>
      <protection locked="0"/>
    </xf>
    <xf numFmtId="179" fontId="0" fillId="0" borderId="79" xfId="1" applyNumberFormat="1" applyFont="1" applyFill="1" applyBorder="1" applyAlignment="1" applyProtection="1">
      <alignment vertical="center"/>
      <protection locked="0"/>
    </xf>
    <xf numFmtId="0" fontId="0" fillId="0" borderId="32" xfId="0" applyBorder="1" applyAlignment="1" applyProtection="1">
      <alignment horizontal="center" vertical="center"/>
      <protection locked="0"/>
    </xf>
    <xf numFmtId="0" fontId="0" fillId="0" borderId="33" xfId="0" applyBorder="1" applyProtection="1">
      <alignment vertical="center"/>
      <protection locked="0"/>
    </xf>
    <xf numFmtId="0" fontId="0" fillId="0" borderId="32" xfId="0" applyBorder="1" applyProtection="1">
      <alignment vertical="center"/>
      <protection locked="0"/>
    </xf>
    <xf numFmtId="179" fontId="0" fillId="0" borderId="94" xfId="1" applyNumberFormat="1" applyFont="1" applyBorder="1" applyProtection="1">
      <alignment vertical="center"/>
      <protection locked="0"/>
    </xf>
    <xf numFmtId="179" fontId="0" fillId="0" borderId="102" xfId="1" applyNumberFormat="1" applyFont="1" applyBorder="1" applyProtection="1">
      <alignment vertical="center"/>
      <protection locked="0"/>
    </xf>
    <xf numFmtId="179" fontId="0" fillId="0" borderId="95" xfId="1" applyNumberFormat="1" applyFont="1" applyBorder="1" applyProtection="1">
      <alignment vertical="center"/>
      <protection locked="0"/>
    </xf>
    <xf numFmtId="38" fontId="0" fillId="0" borderId="94" xfId="1" applyFont="1" applyFill="1" applyBorder="1" applyProtection="1">
      <alignment vertical="center"/>
      <protection locked="0"/>
    </xf>
    <xf numFmtId="38" fontId="0" fillId="0" borderId="95" xfId="1" applyFont="1" applyFill="1" applyBorder="1" applyProtection="1">
      <alignment vertical="center"/>
      <protection locked="0"/>
    </xf>
    <xf numFmtId="180" fontId="0" fillId="0" borderId="102" xfId="1" applyNumberFormat="1" applyFont="1" applyBorder="1" applyProtection="1">
      <alignment vertical="center"/>
      <protection locked="0"/>
    </xf>
    <xf numFmtId="38" fontId="0" fillId="0" borderId="32" xfId="1" applyFont="1" applyFill="1" applyBorder="1" applyAlignment="1" applyProtection="1">
      <alignment vertical="center"/>
      <protection locked="0"/>
    </xf>
    <xf numFmtId="38" fontId="0" fillId="0" borderId="94" xfId="1" applyFont="1" applyFill="1" applyBorder="1" applyAlignment="1" applyProtection="1">
      <alignment vertical="center"/>
      <protection locked="0"/>
    </xf>
    <xf numFmtId="38" fontId="0" fillId="0" borderId="95" xfId="1" applyFont="1" applyFill="1" applyBorder="1" applyAlignment="1" applyProtection="1">
      <alignment vertical="center"/>
      <protection locked="0"/>
    </xf>
    <xf numFmtId="179" fontId="0" fillId="0" borderId="94" xfId="1" applyNumberFormat="1" applyFont="1" applyFill="1" applyBorder="1" applyAlignment="1" applyProtection="1">
      <alignment vertical="center"/>
      <protection locked="0"/>
    </xf>
    <xf numFmtId="179" fontId="0" fillId="0" borderId="95" xfId="1" applyNumberFormat="1" applyFont="1" applyFill="1" applyBorder="1" applyAlignment="1" applyProtection="1">
      <alignment vertical="center"/>
      <protection locked="0"/>
    </xf>
    <xf numFmtId="0" fontId="0" fillId="2" borderId="2" xfId="0" applyFill="1" applyBorder="1" applyAlignment="1" applyProtection="1">
      <alignment horizontal="center" vertical="center"/>
      <protection locked="0"/>
    </xf>
    <xf numFmtId="38" fontId="0" fillId="2" borderId="0" xfId="1" applyFont="1" applyFill="1" applyBorder="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179" fontId="4" fillId="0" borderId="0" xfId="1" applyNumberFormat="1" applyFont="1" applyProtection="1">
      <alignment vertical="center"/>
      <protection locked="0"/>
    </xf>
    <xf numFmtId="180" fontId="4" fillId="0" borderId="0" xfId="0" applyNumberFormat="1" applyFont="1" applyProtection="1">
      <alignment vertical="center"/>
      <protection locked="0"/>
    </xf>
    <xf numFmtId="38" fontId="4" fillId="0" borderId="0" xfId="1" applyFont="1" applyFill="1" applyBorder="1" applyAlignment="1" applyProtection="1">
      <alignment vertical="center"/>
      <protection locked="0"/>
    </xf>
    <xf numFmtId="0" fontId="4" fillId="0" borderId="0" xfId="0" applyFont="1" applyAlignment="1" applyProtection="1">
      <alignment vertical="center" wrapText="1"/>
      <protection locked="0"/>
    </xf>
    <xf numFmtId="179" fontId="4" fillId="0" borderId="0" xfId="1" applyNumberFormat="1" applyFont="1" applyAlignment="1" applyProtection="1">
      <alignment vertical="center" wrapText="1"/>
      <protection locked="0"/>
    </xf>
    <xf numFmtId="180" fontId="4" fillId="0" borderId="0" xfId="0" applyNumberFormat="1" applyFont="1" applyAlignment="1" applyProtection="1">
      <alignment vertical="center" wrapText="1"/>
      <protection locked="0"/>
    </xf>
    <xf numFmtId="9" fontId="4" fillId="0" borderId="0" xfId="2" applyFont="1" applyFill="1" applyBorder="1" applyAlignment="1" applyProtection="1">
      <alignment vertical="center"/>
      <protection locked="0"/>
    </xf>
    <xf numFmtId="38" fontId="4" fillId="0" borderId="0" xfId="1" applyFont="1" applyFill="1" applyBorder="1" applyProtection="1">
      <alignment vertical="center"/>
      <protection locked="0"/>
    </xf>
    <xf numFmtId="38" fontId="4" fillId="0" borderId="0" xfId="1" applyFont="1" applyFill="1" applyProtection="1">
      <alignment vertical="center"/>
      <protection locked="0"/>
    </xf>
    <xf numFmtId="0" fontId="3" fillId="0" borderId="0" xfId="0" applyFont="1" applyProtection="1">
      <alignment vertical="center"/>
      <protection locked="0"/>
    </xf>
    <xf numFmtId="38" fontId="0" fillId="0" borderId="0" xfId="1" applyFont="1" applyFill="1" applyBorder="1" applyAlignment="1" applyProtection="1">
      <alignment vertical="center"/>
      <protection locked="0"/>
    </xf>
    <xf numFmtId="0" fontId="0" fillId="2" borderId="19" xfId="1" applyNumberFormat="1" applyFont="1" applyFill="1" applyBorder="1" applyProtection="1">
      <alignment vertical="center"/>
    </xf>
    <xf numFmtId="38" fontId="0" fillId="2" borderId="91" xfId="1" applyFont="1" applyFill="1" applyBorder="1" applyProtection="1">
      <alignment vertical="center"/>
    </xf>
    <xf numFmtId="38" fontId="0" fillId="2" borderId="92" xfId="1" applyFont="1" applyFill="1" applyBorder="1" applyProtection="1">
      <alignment vertical="center"/>
    </xf>
    <xf numFmtId="38" fontId="0" fillId="2" borderId="93" xfId="1" applyFont="1" applyFill="1" applyBorder="1" applyProtection="1">
      <alignment vertical="center"/>
    </xf>
    <xf numFmtId="38" fontId="0" fillId="2" borderId="79" xfId="1" applyFont="1" applyFill="1" applyBorder="1" applyProtection="1">
      <alignment vertical="center"/>
    </xf>
    <xf numFmtId="38" fontId="0" fillId="2" borderId="94" xfId="1" applyFont="1" applyFill="1" applyBorder="1" applyProtection="1">
      <alignment vertical="center"/>
    </xf>
    <xf numFmtId="38" fontId="0" fillId="2" borderId="95" xfId="1" applyFont="1" applyFill="1" applyBorder="1" applyProtection="1">
      <alignment vertical="center"/>
    </xf>
    <xf numFmtId="0" fontId="0" fillId="2" borderId="2" xfId="0" applyFill="1" applyBorder="1">
      <alignment vertical="center"/>
    </xf>
    <xf numFmtId="0" fontId="0" fillId="2" borderId="2" xfId="0" applyFill="1" applyBorder="1" applyAlignment="1">
      <alignment horizontal="center" vertical="center"/>
    </xf>
    <xf numFmtId="38" fontId="0" fillId="2" borderId="2" xfId="1" applyFont="1" applyFill="1" applyBorder="1" applyAlignment="1" applyProtection="1">
      <alignment vertical="center"/>
    </xf>
    <xf numFmtId="179" fontId="0" fillId="2" borderId="89" xfId="1" applyNumberFormat="1" applyFont="1" applyFill="1" applyBorder="1" applyAlignment="1" applyProtection="1">
      <alignment vertical="center"/>
    </xf>
    <xf numFmtId="179" fontId="0" fillId="2" borderId="99" xfId="1" applyNumberFormat="1" applyFont="1" applyFill="1" applyBorder="1" applyAlignment="1" applyProtection="1">
      <alignment vertical="center"/>
    </xf>
    <xf numFmtId="179" fontId="0" fillId="2" borderId="90" xfId="1" applyNumberFormat="1" applyFont="1" applyFill="1" applyBorder="1" applyAlignment="1" applyProtection="1">
      <alignment vertical="center"/>
    </xf>
    <xf numFmtId="38" fontId="0" fillId="2" borderId="89" xfId="1" applyFont="1" applyFill="1" applyBorder="1" applyProtection="1">
      <alignment vertical="center"/>
    </xf>
    <xf numFmtId="38" fontId="0" fillId="2" borderId="90" xfId="1" applyFont="1" applyFill="1" applyBorder="1" applyProtection="1">
      <alignment vertical="center"/>
    </xf>
    <xf numFmtId="180" fontId="0" fillId="2" borderId="99" xfId="1" applyNumberFormat="1" applyFont="1" applyFill="1" applyBorder="1" applyAlignment="1" applyProtection="1">
      <alignment vertical="center"/>
    </xf>
    <xf numFmtId="38" fontId="0" fillId="2" borderId="89" xfId="1" applyFont="1" applyFill="1" applyBorder="1" applyAlignment="1" applyProtection="1">
      <alignment vertical="center"/>
    </xf>
    <xf numFmtId="38" fontId="0" fillId="2" borderId="90" xfId="1" applyFont="1" applyFill="1" applyBorder="1" applyAlignment="1" applyProtection="1">
      <alignment vertical="center"/>
    </xf>
    <xf numFmtId="0" fontId="10" fillId="0" borderId="0" xfId="0" applyFont="1" applyProtection="1">
      <alignment vertical="center"/>
      <protection locked="0"/>
    </xf>
    <xf numFmtId="0" fontId="11" fillId="5" borderId="0" xfId="0" applyFont="1" applyFill="1" applyProtection="1">
      <alignment vertical="center"/>
      <protection locked="0"/>
    </xf>
    <xf numFmtId="0" fontId="11" fillId="5" borderId="40" xfId="0" applyFont="1" applyFill="1" applyBorder="1" applyProtection="1">
      <alignment vertical="center"/>
      <protection locked="0"/>
    </xf>
    <xf numFmtId="38" fontId="11" fillId="0" borderId="0" xfId="1" applyFont="1" applyFill="1" applyBorder="1" applyAlignment="1" applyProtection="1">
      <alignment vertical="center" wrapText="1"/>
      <protection locked="0"/>
    </xf>
    <xf numFmtId="0" fontId="18" fillId="0" borderId="0" xfId="0" applyFont="1" applyProtection="1">
      <alignment vertical="center"/>
      <protection locked="0"/>
    </xf>
    <xf numFmtId="38" fontId="11" fillId="5" borderId="37" xfId="1" applyFont="1" applyFill="1" applyBorder="1" applyAlignment="1" applyProtection="1">
      <alignment vertical="center" wrapText="1"/>
      <protection locked="0"/>
    </xf>
    <xf numFmtId="38" fontId="13" fillId="0" borderId="0" xfId="1" applyFont="1" applyFill="1" applyBorder="1" applyAlignment="1" applyProtection="1">
      <alignment vertical="center"/>
      <protection locked="0"/>
    </xf>
    <xf numFmtId="38" fontId="13" fillId="0" borderId="0" xfId="1" applyFont="1" applyFill="1" applyBorder="1" applyAlignment="1" applyProtection="1">
      <alignment vertical="center" wrapText="1"/>
      <protection locked="0"/>
    </xf>
    <xf numFmtId="38" fontId="11" fillId="4" borderId="0" xfId="1" applyFont="1" applyFill="1" applyBorder="1" applyAlignment="1" applyProtection="1">
      <alignment vertical="center" wrapText="1"/>
      <protection locked="0"/>
    </xf>
    <xf numFmtId="0" fontId="11" fillId="0" borderId="0" xfId="0" applyFont="1">
      <alignment vertical="center"/>
    </xf>
    <xf numFmtId="176" fontId="11" fillId="0" borderId="0" xfId="0" applyNumberFormat="1" applyFont="1">
      <alignment vertical="center"/>
    </xf>
    <xf numFmtId="38" fontId="11" fillId="0" borderId="0" xfId="0" applyNumberFormat="1" applyFont="1">
      <alignment vertical="center"/>
    </xf>
    <xf numFmtId="2" fontId="11" fillId="0" borderId="0" xfId="0" applyNumberFormat="1" applyFont="1">
      <alignment vertical="center"/>
    </xf>
    <xf numFmtId="9" fontId="11" fillId="0" borderId="0" xfId="2" applyFont="1" applyAlignment="1" applyProtection="1">
      <alignment vertical="center"/>
    </xf>
    <xf numFmtId="38" fontId="18" fillId="0" borderId="0" xfId="0" applyNumberFormat="1" applyFont="1">
      <alignment vertical="center"/>
    </xf>
    <xf numFmtId="0" fontId="16" fillId="0" borderId="0" xfId="0" applyFont="1" applyProtection="1">
      <alignment vertical="center"/>
      <protection locked="0"/>
    </xf>
    <xf numFmtId="0" fontId="16" fillId="0" borderId="0" xfId="0" applyFont="1" applyAlignment="1" applyProtection="1">
      <alignment horizontal="right" vertical="center"/>
      <protection locked="0"/>
    </xf>
    <xf numFmtId="0" fontId="16" fillId="0" borderId="41" xfId="0" applyFont="1" applyBorder="1" applyAlignment="1" applyProtection="1">
      <alignment horizontal="center" vertical="center"/>
      <protection locked="0"/>
    </xf>
    <xf numFmtId="38" fontId="16" fillId="2" borderId="30" xfId="4" applyFont="1" applyFill="1" applyBorder="1" applyAlignment="1" applyProtection="1">
      <alignment horizontal="center" vertical="center" wrapText="1"/>
      <protection locked="0"/>
    </xf>
    <xf numFmtId="38" fontId="16" fillId="0" borderId="30" xfId="4" applyFont="1" applyFill="1" applyBorder="1" applyAlignment="1" applyProtection="1">
      <alignment horizontal="center" vertical="center" wrapText="1"/>
      <protection locked="0"/>
    </xf>
    <xf numFmtId="0" fontId="16" fillId="0" borderId="120" xfId="0" applyFont="1" applyBorder="1" applyAlignment="1" applyProtection="1">
      <alignment horizontal="center" vertical="center"/>
      <protection locked="0"/>
    </xf>
    <xf numFmtId="0" fontId="16" fillId="0" borderId="74" xfId="0" applyFont="1" applyBorder="1" applyAlignment="1" applyProtection="1">
      <alignment horizontal="center" vertical="center"/>
      <protection locked="0"/>
    </xf>
    <xf numFmtId="0" fontId="16" fillId="0" borderId="42" xfId="0" applyFont="1" applyBorder="1" applyAlignment="1" applyProtection="1">
      <alignment horizontal="center" vertical="center"/>
      <protection locked="0"/>
    </xf>
    <xf numFmtId="0" fontId="16" fillId="0" borderId="72" xfId="0" applyFont="1" applyBorder="1" applyAlignment="1" applyProtection="1">
      <alignment horizontal="center" vertical="center"/>
      <protection locked="0"/>
    </xf>
    <xf numFmtId="0" fontId="16" fillId="0" borderId="122" xfId="0" applyFont="1" applyBorder="1" applyProtection="1">
      <alignment vertical="center"/>
      <protection locked="0"/>
    </xf>
    <xf numFmtId="0" fontId="16" fillId="0" borderId="76" xfId="0" applyFont="1" applyBorder="1" applyProtection="1">
      <alignment vertical="center"/>
      <protection locked="0"/>
    </xf>
    <xf numFmtId="38" fontId="16" fillId="0" borderId="76" xfId="1" applyFont="1" applyFill="1" applyBorder="1" applyProtection="1">
      <alignment vertical="center"/>
      <protection locked="0"/>
    </xf>
    <xf numFmtId="38" fontId="16" fillId="0" borderId="121" xfId="1" applyFont="1" applyFill="1" applyBorder="1" applyProtection="1">
      <alignment vertical="center"/>
      <protection locked="0"/>
    </xf>
    <xf numFmtId="38" fontId="16" fillId="0" borderId="78" xfId="1" applyFont="1" applyFill="1" applyBorder="1" applyProtection="1">
      <alignment vertical="center"/>
      <protection locked="0"/>
    </xf>
    <xf numFmtId="38" fontId="16" fillId="0" borderId="77" xfId="1" applyFont="1" applyFill="1" applyBorder="1" applyProtection="1">
      <alignment vertical="center"/>
      <protection locked="0"/>
    </xf>
    <xf numFmtId="38" fontId="16" fillId="0" borderId="58" xfId="1" applyFont="1" applyFill="1" applyBorder="1" applyProtection="1">
      <alignment vertical="center"/>
      <protection locked="0"/>
    </xf>
    <xf numFmtId="0" fontId="27" fillId="0" borderId="0" xfId="3" applyFont="1" applyAlignment="1" applyProtection="1">
      <alignment vertical="center"/>
      <protection locked="0"/>
    </xf>
    <xf numFmtId="0" fontId="16" fillId="0" borderId="114" xfId="0" applyFont="1" applyBorder="1" applyProtection="1">
      <alignment vertical="center"/>
      <protection locked="0"/>
    </xf>
    <xf numFmtId="0" fontId="16" fillId="0" borderId="12" xfId="0" applyFont="1" applyBorder="1" applyProtection="1">
      <alignment vertical="center"/>
      <protection locked="0"/>
    </xf>
    <xf numFmtId="0" fontId="16" fillId="0" borderId="13" xfId="0" applyFont="1" applyBorder="1" applyProtection="1">
      <alignment vertical="center"/>
      <protection locked="0"/>
    </xf>
    <xf numFmtId="0" fontId="16" fillId="0" borderId="14" xfId="0" applyFont="1" applyBorder="1" applyProtection="1">
      <alignment vertical="center"/>
      <protection locked="0"/>
    </xf>
    <xf numFmtId="38" fontId="16" fillId="0" borderId="12" xfId="1" applyFont="1" applyFill="1" applyBorder="1" applyProtection="1">
      <alignment vertical="center"/>
      <protection locked="0"/>
    </xf>
    <xf numFmtId="38" fontId="16" fillId="0" borderId="47" xfId="1" applyFont="1" applyFill="1" applyBorder="1" applyProtection="1">
      <alignment vertical="center"/>
      <protection locked="0"/>
    </xf>
    <xf numFmtId="38" fontId="16" fillId="0" borderId="79" xfId="1" applyFont="1" applyFill="1" applyBorder="1" applyProtection="1">
      <alignment vertical="center"/>
      <protection locked="0"/>
    </xf>
    <xf numFmtId="38" fontId="16" fillId="0" borderId="13" xfId="1" applyFont="1" applyFill="1" applyBorder="1" applyProtection="1">
      <alignment vertical="center"/>
      <protection locked="0"/>
    </xf>
    <xf numFmtId="0" fontId="16" fillId="0" borderId="124" xfId="0" applyFont="1" applyBorder="1" applyProtection="1">
      <alignment vertical="center"/>
      <protection locked="0"/>
    </xf>
    <xf numFmtId="0" fontId="16" fillId="0" borderId="108" xfId="0" applyFont="1" applyBorder="1" applyProtection="1">
      <alignment vertical="center"/>
      <protection locked="0"/>
    </xf>
    <xf numFmtId="38" fontId="16" fillId="0" borderId="71" xfId="1" applyFont="1" applyFill="1" applyBorder="1" applyProtection="1">
      <alignment vertical="center"/>
      <protection locked="0"/>
    </xf>
    <xf numFmtId="38" fontId="16" fillId="0" borderId="46" xfId="1" applyFont="1" applyFill="1" applyBorder="1" applyProtection="1">
      <alignment vertical="center"/>
      <protection locked="0"/>
    </xf>
    <xf numFmtId="38" fontId="16" fillId="0" borderId="80" xfId="1" applyFont="1" applyFill="1" applyBorder="1" applyProtection="1">
      <alignment vertical="center"/>
      <protection locked="0"/>
    </xf>
    <xf numFmtId="38" fontId="16" fillId="0" borderId="45" xfId="1" applyFont="1" applyFill="1" applyBorder="1" applyProtection="1">
      <alignment vertical="center"/>
      <protection locked="0"/>
    </xf>
    <xf numFmtId="38" fontId="16" fillId="0" borderId="57" xfId="1" applyFont="1" applyFill="1" applyBorder="1" applyProtection="1">
      <alignment vertical="center"/>
      <protection locked="0"/>
    </xf>
    <xf numFmtId="38" fontId="16" fillId="0" borderId="0" xfId="0" applyNumberFormat="1" applyFont="1" applyProtection="1">
      <alignment vertical="center"/>
      <protection locked="0"/>
    </xf>
    <xf numFmtId="0" fontId="16" fillId="0" borderId="15"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38" fontId="16" fillId="2" borderId="76" xfId="1" applyFont="1" applyFill="1" applyBorder="1" applyProtection="1">
      <alignment vertical="center"/>
    </xf>
    <xf numFmtId="38" fontId="16" fillId="2" borderId="12" xfId="1" applyFont="1" applyFill="1" applyBorder="1" applyProtection="1">
      <alignment vertical="center"/>
    </xf>
    <xf numFmtId="38" fontId="16" fillId="2" borderId="71" xfId="1" applyFont="1" applyFill="1" applyBorder="1" applyProtection="1">
      <alignment vertical="center"/>
    </xf>
    <xf numFmtId="38" fontId="16" fillId="2" borderId="123" xfId="1" applyFont="1" applyFill="1" applyBorder="1" applyProtection="1">
      <alignment vertical="center"/>
    </xf>
    <xf numFmtId="38" fontId="16" fillId="2" borderId="112" xfId="1" applyFont="1" applyFill="1" applyBorder="1" applyProtection="1">
      <alignment vertical="center"/>
    </xf>
    <xf numFmtId="38" fontId="16" fillId="2" borderId="125" xfId="1" applyFont="1" applyFill="1" applyBorder="1" applyProtection="1">
      <alignment vertical="center"/>
    </xf>
    <xf numFmtId="38" fontId="16" fillId="2" borderId="69" xfId="0" applyNumberFormat="1" applyFont="1" applyFill="1" applyBorder="1">
      <alignment vertical="center"/>
    </xf>
    <xf numFmtId="38" fontId="16" fillId="2" borderId="43" xfId="0" applyNumberFormat="1" applyFont="1" applyFill="1" applyBorder="1">
      <alignment vertical="center"/>
    </xf>
    <xf numFmtId="0" fontId="16" fillId="2" borderId="30" xfId="0" applyFont="1" applyFill="1" applyBorder="1" applyAlignment="1">
      <alignment horizontal="center" vertical="center"/>
    </xf>
    <xf numFmtId="38" fontId="16" fillId="2" borderId="30" xfId="4" applyFont="1" applyFill="1" applyBorder="1" applyAlignment="1" applyProtection="1">
      <alignment horizontal="center" vertical="center" wrapText="1"/>
    </xf>
    <xf numFmtId="0" fontId="16" fillId="2" borderId="2" xfId="0" applyFont="1" applyFill="1" applyBorder="1">
      <alignment vertical="center"/>
    </xf>
    <xf numFmtId="0" fontId="16" fillId="2" borderId="128" xfId="0" applyFont="1" applyFill="1" applyBorder="1">
      <alignment vertical="center"/>
    </xf>
    <xf numFmtId="0" fontId="16" fillId="2" borderId="129" xfId="0" applyFont="1" applyFill="1" applyBorder="1">
      <alignment vertical="center"/>
    </xf>
    <xf numFmtId="0" fontId="16" fillId="2" borderId="1" xfId="0" applyFont="1" applyFill="1" applyBorder="1">
      <alignment vertical="center"/>
    </xf>
    <xf numFmtId="0" fontId="16" fillId="2" borderId="53" xfId="0" applyFont="1" applyFill="1" applyBorder="1">
      <alignment vertical="center"/>
    </xf>
    <xf numFmtId="0" fontId="16" fillId="2" borderId="130" xfId="0" applyFont="1" applyFill="1" applyBorder="1">
      <alignment vertical="center"/>
    </xf>
    <xf numFmtId="38" fontId="16" fillId="2" borderId="1" xfId="0" applyNumberFormat="1" applyFont="1" applyFill="1" applyBorder="1">
      <alignment vertical="center"/>
    </xf>
    <xf numFmtId="0" fontId="16" fillId="2" borderId="1" xfId="0" applyFont="1" applyFill="1" applyBorder="1" applyAlignment="1">
      <alignment horizontal="center" vertical="center"/>
    </xf>
    <xf numFmtId="0" fontId="16" fillId="2" borderId="41" xfId="0" applyFont="1" applyFill="1" applyBorder="1">
      <alignment vertical="center"/>
    </xf>
    <xf numFmtId="38" fontId="16" fillId="2" borderId="41" xfId="0" applyNumberFormat="1" applyFont="1" applyFill="1" applyBorder="1">
      <alignment vertical="center"/>
    </xf>
    <xf numFmtId="0" fontId="16" fillId="2" borderId="41" xfId="0" applyFont="1" applyFill="1" applyBorder="1" applyAlignment="1">
      <alignment horizontal="center" vertical="center"/>
    </xf>
    <xf numFmtId="0" fontId="16" fillId="2" borderId="131" xfId="0" applyFont="1" applyFill="1" applyBorder="1">
      <alignment vertical="center"/>
    </xf>
    <xf numFmtId="0" fontId="16" fillId="2" borderId="132" xfId="0" applyFont="1" applyFill="1" applyBorder="1">
      <alignment vertical="center"/>
    </xf>
    <xf numFmtId="0" fontId="16" fillId="2" borderId="15" xfId="0" applyFont="1" applyFill="1" applyBorder="1" applyAlignment="1">
      <alignment horizontal="center" vertical="center"/>
    </xf>
    <xf numFmtId="0" fontId="16" fillId="2" borderId="86" xfId="0" applyFont="1" applyFill="1" applyBorder="1">
      <alignment vertical="center"/>
    </xf>
    <xf numFmtId="0" fontId="16" fillId="2" borderId="69" xfId="0" applyFont="1" applyFill="1" applyBorder="1">
      <alignment vertical="center"/>
    </xf>
    <xf numFmtId="0" fontId="16" fillId="2" borderId="127" xfId="0" applyFont="1" applyFill="1" applyBorder="1" applyAlignment="1">
      <alignment horizontal="center" vertical="center"/>
    </xf>
    <xf numFmtId="0" fontId="16" fillId="2" borderId="109" xfId="0" applyFont="1" applyFill="1" applyBorder="1">
      <alignment vertical="center"/>
    </xf>
    <xf numFmtId="0" fontId="16" fillId="2" borderId="25" xfId="0" applyFont="1" applyFill="1" applyBorder="1">
      <alignment vertical="center"/>
    </xf>
    <xf numFmtId="0" fontId="16" fillId="2" borderId="26" xfId="0" applyFont="1" applyFill="1" applyBorder="1">
      <alignment vertical="center"/>
    </xf>
    <xf numFmtId="0" fontId="16" fillId="2" borderId="1" xfId="0" applyFont="1" applyFill="1" applyBorder="1" applyAlignment="1">
      <alignment horizontal="right" vertical="center"/>
    </xf>
    <xf numFmtId="38" fontId="16" fillId="2" borderId="1" xfId="1" applyFont="1" applyFill="1" applyBorder="1" applyProtection="1">
      <alignment vertical="center"/>
    </xf>
    <xf numFmtId="0" fontId="16" fillId="0" borderId="0" xfId="0" applyFont="1">
      <alignment vertical="center"/>
    </xf>
    <xf numFmtId="38" fontId="14" fillId="0" borderId="0" xfId="4" applyFill="1" applyBorder="1" applyAlignment="1" applyProtection="1">
      <alignment horizontal="center" vertical="center"/>
      <protection locked="0"/>
    </xf>
    <xf numFmtId="38" fontId="14" fillId="0" borderId="0" xfId="4" applyFill="1" applyBorder="1" applyAlignment="1" applyProtection="1">
      <alignment horizontal="left" vertical="center" wrapText="1"/>
      <protection locked="0"/>
    </xf>
    <xf numFmtId="38" fontId="25" fillId="0" borderId="0" xfId="4" applyFont="1" applyFill="1" applyBorder="1" applyAlignment="1" applyProtection="1">
      <alignment vertical="center"/>
      <protection locked="0"/>
    </xf>
    <xf numFmtId="38" fontId="45" fillId="0" borderId="0" xfId="4" applyFont="1" applyFill="1" applyBorder="1" applyAlignment="1" applyProtection="1">
      <alignment horizontal="left" vertical="center"/>
      <protection locked="0"/>
    </xf>
    <xf numFmtId="0" fontId="16" fillId="0" borderId="5" xfId="0" applyFont="1" applyBorder="1" applyAlignment="1" applyProtection="1">
      <alignment horizontal="center" vertical="center"/>
      <protection locked="0"/>
    </xf>
    <xf numFmtId="38" fontId="14" fillId="0" borderId="0" xfId="4" applyFill="1" applyBorder="1" applyAlignment="1" applyProtection="1">
      <alignment horizontal="center" vertical="center" wrapText="1"/>
      <protection locked="0"/>
    </xf>
    <xf numFmtId="38" fontId="14" fillId="6" borderId="1" xfId="4" applyFill="1" applyBorder="1" applyAlignment="1" applyProtection="1">
      <alignment horizontal="center" vertical="center" wrapText="1"/>
      <protection locked="0"/>
    </xf>
    <xf numFmtId="38" fontId="14" fillId="0" borderId="7" xfId="4" applyFill="1" applyBorder="1" applyAlignment="1" applyProtection="1">
      <alignment horizontal="center" vertical="center" wrapText="1"/>
      <protection locked="0"/>
    </xf>
    <xf numFmtId="38" fontId="14" fillId="0" borderId="2" xfId="4" applyFill="1" applyBorder="1" applyAlignment="1" applyProtection="1">
      <alignment horizontal="center" vertical="center" wrapText="1"/>
      <protection locked="0"/>
    </xf>
    <xf numFmtId="38" fontId="14" fillId="0" borderId="0" xfId="4" applyFill="1" applyBorder="1" applyAlignment="1" applyProtection="1">
      <alignment vertical="center" wrapText="1"/>
      <protection locked="0"/>
    </xf>
    <xf numFmtId="38" fontId="14" fillId="8" borderId="117" xfId="4" applyFill="1" applyBorder="1" applyAlignment="1" applyProtection="1">
      <alignment horizontal="center" vertical="center"/>
      <protection locked="0"/>
    </xf>
    <xf numFmtId="181" fontId="14" fillId="0" borderId="50" xfId="3" applyNumberFormat="1" applyBorder="1" applyAlignment="1" applyProtection="1">
      <alignment vertical="center" wrapText="1"/>
      <protection locked="0"/>
    </xf>
    <xf numFmtId="182" fontId="14" fillId="6" borderId="51" xfId="3" applyNumberFormat="1" applyFill="1" applyBorder="1" applyAlignment="1" applyProtection="1">
      <alignment horizontal="center" vertical="center" wrapText="1"/>
      <protection locked="0"/>
    </xf>
    <xf numFmtId="181" fontId="14" fillId="0" borderId="52" xfId="3" applyNumberFormat="1" applyBorder="1" applyAlignment="1" applyProtection="1">
      <alignment vertical="center" wrapText="1"/>
      <protection locked="0"/>
    </xf>
    <xf numFmtId="183" fontId="14" fillId="0" borderId="58" xfId="3" applyNumberFormat="1" applyBorder="1" applyAlignment="1" applyProtection="1">
      <alignment horizontal="center" vertical="center" wrapText="1"/>
      <protection locked="0"/>
    </xf>
    <xf numFmtId="185" fontId="14" fillId="8" borderId="58" xfId="4" applyNumberFormat="1" applyFill="1" applyBorder="1" applyAlignment="1" applyProtection="1">
      <alignment horizontal="right" vertical="center" shrinkToFit="1"/>
      <protection locked="0"/>
    </xf>
    <xf numFmtId="38" fontId="16" fillId="8" borderId="58" xfId="4" applyFont="1" applyFill="1" applyBorder="1" applyAlignment="1" applyProtection="1">
      <alignment horizontal="right" vertical="center" wrapText="1"/>
      <protection locked="0"/>
    </xf>
    <xf numFmtId="38" fontId="14" fillId="7" borderId="58" xfId="4" applyFill="1" applyBorder="1" applyAlignment="1" applyProtection="1">
      <alignment horizontal="center" vertical="center" shrinkToFit="1"/>
      <protection locked="0"/>
    </xf>
    <xf numFmtId="38" fontId="14" fillId="0" borderId="9" xfId="1" applyFont="1" applyFill="1" applyBorder="1" applyAlignment="1" applyProtection="1">
      <alignment vertical="center" wrapText="1"/>
      <protection locked="0"/>
    </xf>
    <xf numFmtId="38" fontId="14" fillId="8" borderId="114" xfId="4" applyFill="1" applyBorder="1" applyAlignment="1" applyProtection="1">
      <alignment horizontal="center" vertical="center"/>
      <protection locked="0"/>
    </xf>
    <xf numFmtId="181" fontId="14" fillId="0" borderId="13" xfId="3" applyNumberFormat="1" applyBorder="1" applyAlignment="1" applyProtection="1">
      <alignment vertical="center" wrapText="1"/>
      <protection locked="0"/>
    </xf>
    <xf numFmtId="182" fontId="14" fillId="6" borderId="47" xfId="3" applyNumberFormat="1" applyFill="1" applyBorder="1" applyAlignment="1" applyProtection="1">
      <alignment horizontal="center" vertical="center" wrapText="1"/>
      <protection locked="0"/>
    </xf>
    <xf numFmtId="181" fontId="14" fillId="0" borderId="14" xfId="3" applyNumberFormat="1" applyBorder="1" applyAlignment="1" applyProtection="1">
      <alignment vertical="center" wrapText="1"/>
      <protection locked="0"/>
    </xf>
    <xf numFmtId="183" fontId="14" fillId="0" borderId="12" xfId="3" applyNumberFormat="1" applyBorder="1" applyAlignment="1" applyProtection="1">
      <alignment horizontal="center" vertical="center" wrapText="1"/>
      <protection locked="0"/>
    </xf>
    <xf numFmtId="185" fontId="14" fillId="8" borderId="12" xfId="4" applyNumberFormat="1" applyFill="1" applyBorder="1" applyAlignment="1" applyProtection="1">
      <alignment horizontal="right" vertical="center" shrinkToFit="1"/>
      <protection locked="0"/>
    </xf>
    <xf numFmtId="38" fontId="16" fillId="8" borderId="12" xfId="4" applyFont="1" applyFill="1" applyBorder="1" applyAlignment="1" applyProtection="1">
      <alignment horizontal="right" vertical="center" wrapText="1"/>
      <protection locked="0"/>
    </xf>
    <xf numFmtId="38" fontId="14" fillId="0" borderId="12" xfId="1" applyFont="1" applyFill="1" applyBorder="1" applyAlignment="1" applyProtection="1">
      <alignment vertical="center" wrapText="1"/>
      <protection locked="0"/>
    </xf>
    <xf numFmtId="38" fontId="14" fillId="8" borderId="115" xfId="4" applyFill="1" applyBorder="1" applyAlignment="1" applyProtection="1">
      <alignment horizontal="center" vertical="center"/>
      <protection locked="0"/>
    </xf>
    <xf numFmtId="181" fontId="14" fillId="0" borderId="33" xfId="3" applyNumberFormat="1" applyBorder="1" applyAlignment="1" applyProtection="1">
      <alignment vertical="center" wrapText="1"/>
      <protection locked="0"/>
    </xf>
    <xf numFmtId="182" fontId="14" fillId="6" borderId="48" xfId="3" applyNumberFormat="1" applyFill="1" applyBorder="1" applyAlignment="1" applyProtection="1">
      <alignment horizontal="center" vertical="center" wrapText="1"/>
      <protection locked="0"/>
    </xf>
    <xf numFmtId="181" fontId="14" fillId="0" borderId="34" xfId="3" applyNumberFormat="1" applyBorder="1" applyAlignment="1" applyProtection="1">
      <alignment vertical="center" wrapText="1"/>
      <protection locked="0"/>
    </xf>
    <xf numFmtId="183" fontId="14" fillId="0" borderId="32" xfId="3" applyNumberFormat="1" applyBorder="1" applyAlignment="1" applyProtection="1">
      <alignment horizontal="center" vertical="center" wrapText="1"/>
      <protection locked="0"/>
    </xf>
    <xf numFmtId="185" fontId="14" fillId="8" borderId="32" xfId="4" applyNumberFormat="1" applyFill="1" applyBorder="1" applyAlignment="1" applyProtection="1">
      <alignment horizontal="right" vertical="center" shrinkToFit="1"/>
      <protection locked="0"/>
    </xf>
    <xf numFmtId="38" fontId="16" fillId="8" borderId="32" xfId="4" applyFont="1" applyFill="1" applyBorder="1" applyAlignment="1" applyProtection="1">
      <alignment horizontal="right" vertical="center" wrapText="1"/>
      <protection locked="0"/>
    </xf>
    <xf numFmtId="38" fontId="14" fillId="7" borderId="32" xfId="4" applyFill="1" applyBorder="1" applyAlignment="1" applyProtection="1">
      <alignment horizontal="center" vertical="center" shrinkToFit="1"/>
      <protection locked="0"/>
    </xf>
    <xf numFmtId="0" fontId="14" fillId="6" borderId="116" xfId="3" applyFill="1" applyBorder="1" applyAlignment="1" applyProtection="1">
      <alignment vertical="center" wrapText="1"/>
      <protection locked="0"/>
    </xf>
    <xf numFmtId="0" fontId="14" fillId="6" borderId="66" xfId="3" applyFill="1" applyBorder="1" applyAlignment="1" applyProtection="1">
      <alignment vertical="center"/>
      <protection locked="0"/>
    </xf>
    <xf numFmtId="0" fontId="14" fillId="6" borderId="110" xfId="3" applyFill="1" applyBorder="1" applyAlignment="1" applyProtection="1">
      <alignment vertical="center"/>
      <protection locked="0"/>
    </xf>
    <xf numFmtId="0" fontId="14" fillId="0" borderId="0" xfId="3" applyAlignment="1" applyProtection="1">
      <alignment horizontal="center" vertical="center" wrapText="1"/>
      <protection locked="0"/>
    </xf>
    <xf numFmtId="187" fontId="14" fillId="0" borderId="0" xfId="3" applyNumberFormat="1" applyAlignment="1" applyProtection="1">
      <alignment vertical="center" wrapText="1"/>
      <protection locked="0"/>
    </xf>
    <xf numFmtId="38" fontId="14" fillId="0" borderId="0" xfId="4" applyFill="1" applyBorder="1" applyAlignment="1" applyProtection="1">
      <alignment horizontal="right" vertical="center" wrapText="1"/>
      <protection locked="0"/>
    </xf>
    <xf numFmtId="38" fontId="14" fillId="0" borderId="0" xfId="4" applyFill="1" applyBorder="1" applyAlignment="1" applyProtection="1">
      <alignment horizontal="left" vertical="center"/>
      <protection locked="0"/>
    </xf>
    <xf numFmtId="38" fontId="16" fillId="0" borderId="0" xfId="4" quotePrefix="1" applyFont="1" applyFill="1" applyBorder="1" applyAlignment="1" applyProtection="1">
      <alignment horizontal="center" vertical="center" wrapText="1"/>
      <protection locked="0"/>
    </xf>
    <xf numFmtId="38" fontId="27" fillId="0" borderId="0" xfId="4" applyFont="1" applyFill="1" applyBorder="1" applyAlignment="1" applyProtection="1">
      <alignment vertical="center"/>
      <protection locked="0"/>
    </xf>
    <xf numFmtId="38" fontId="16" fillId="6" borderId="58" xfId="4" applyFont="1" applyFill="1" applyBorder="1" applyAlignment="1" applyProtection="1">
      <alignment horizontal="right" vertical="center" wrapText="1"/>
    </xf>
    <xf numFmtId="38" fontId="16" fillId="6" borderId="12" xfId="4" applyFont="1" applyFill="1" applyBorder="1" applyAlignment="1" applyProtection="1">
      <alignment horizontal="right" vertical="center" wrapText="1"/>
    </xf>
    <xf numFmtId="38" fontId="16" fillId="6" borderId="32" xfId="4" applyFont="1" applyFill="1" applyBorder="1" applyAlignment="1" applyProtection="1">
      <alignment horizontal="right" vertical="center" wrapText="1"/>
    </xf>
    <xf numFmtId="38" fontId="16" fillId="6" borderId="58" xfId="4" applyFont="1" applyFill="1" applyBorder="1" applyAlignment="1" applyProtection="1">
      <alignment horizontal="right" vertical="center"/>
    </xf>
    <xf numFmtId="38" fontId="16" fillId="6" borderId="119" xfId="4" applyFont="1" applyFill="1" applyBorder="1" applyAlignment="1" applyProtection="1">
      <alignment horizontal="right" vertical="center" wrapText="1"/>
    </xf>
    <xf numFmtId="38" fontId="16" fillId="6" borderId="12" xfId="4" applyFont="1" applyFill="1" applyBorder="1" applyAlignment="1" applyProtection="1">
      <alignment horizontal="right" vertical="center"/>
    </xf>
    <xf numFmtId="38" fontId="16" fillId="6" borderId="112" xfId="4" applyFont="1" applyFill="1" applyBorder="1" applyAlignment="1" applyProtection="1">
      <alignment horizontal="right" vertical="center" wrapText="1"/>
    </xf>
    <xf numFmtId="38" fontId="16" fillId="6" borderId="32" xfId="4" applyFont="1" applyFill="1" applyBorder="1" applyAlignment="1" applyProtection="1">
      <alignment horizontal="right" vertical="center"/>
    </xf>
    <xf numFmtId="38" fontId="16" fillId="6" borderId="113" xfId="4" applyFont="1" applyFill="1" applyBorder="1" applyAlignment="1" applyProtection="1">
      <alignment horizontal="right" vertical="center" wrapText="1"/>
    </xf>
    <xf numFmtId="185" fontId="14" fillId="6" borderId="64" xfId="3" applyNumberFormat="1" applyFill="1" applyBorder="1" applyAlignment="1">
      <alignment horizontal="right" vertical="center"/>
    </xf>
    <xf numFmtId="185" fontId="14" fillId="6" borderId="66" xfId="3" applyNumberFormat="1" applyFill="1" applyBorder="1" applyAlignment="1">
      <alignment horizontal="right" vertical="center"/>
    </xf>
    <xf numFmtId="185" fontId="14" fillId="6" borderId="111" xfId="3" applyNumberFormat="1" applyFill="1" applyBorder="1" applyAlignment="1">
      <alignment horizontal="right" vertical="center"/>
    </xf>
    <xf numFmtId="38" fontId="14" fillId="6" borderId="64" xfId="4" applyFill="1" applyBorder="1" applyAlignment="1" applyProtection="1">
      <alignment horizontal="right" vertical="center"/>
    </xf>
    <xf numFmtId="187" fontId="14" fillId="6" borderId="64" xfId="3" applyNumberFormat="1" applyFill="1" applyBorder="1" applyAlignment="1">
      <alignment vertical="center" wrapText="1"/>
    </xf>
    <xf numFmtId="187" fontId="14" fillId="6" borderId="68" xfId="3" applyNumberFormat="1" applyFill="1" applyBorder="1" applyAlignment="1">
      <alignment vertical="center" wrapText="1"/>
    </xf>
    <xf numFmtId="0" fontId="27" fillId="0" borderId="0" xfId="3" applyFont="1" applyAlignment="1">
      <alignment vertical="center"/>
    </xf>
    <xf numFmtId="0" fontId="33" fillId="0" borderId="0" xfId="0" applyFont="1" applyProtection="1">
      <alignment vertical="center"/>
      <protection locked="0"/>
    </xf>
    <xf numFmtId="0" fontId="29" fillId="0" borderId="0" xfId="0" applyFont="1" applyProtection="1">
      <alignment vertical="center"/>
      <protection locked="0"/>
    </xf>
    <xf numFmtId="0" fontId="30" fillId="0" borderId="0" xfId="0" applyFont="1" applyProtection="1">
      <alignment vertical="center"/>
      <protection locked="0"/>
    </xf>
    <xf numFmtId="0" fontId="31" fillId="0" borderId="0" xfId="0" applyFont="1" applyProtection="1">
      <alignment vertical="center"/>
      <protection locked="0"/>
    </xf>
    <xf numFmtId="0" fontId="29" fillId="0" borderId="0" xfId="0" applyFont="1" applyAlignment="1" applyProtection="1">
      <alignment horizontal="left" vertical="center"/>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32" fillId="0" borderId="0" xfId="0" applyFont="1" applyProtection="1">
      <alignment vertical="center"/>
      <protection locked="0"/>
    </xf>
    <xf numFmtId="0" fontId="31"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34" fillId="0" borderId="0" xfId="0" applyFont="1" applyAlignment="1" applyProtection="1">
      <alignment vertical="center" wrapText="1"/>
      <protection locked="0"/>
    </xf>
    <xf numFmtId="0" fontId="34" fillId="0" borderId="0" xfId="0" applyFont="1" applyProtection="1">
      <alignment vertical="center"/>
      <protection locked="0"/>
    </xf>
    <xf numFmtId="38" fontId="34" fillId="0" borderId="0" xfId="0" applyNumberFormat="1" applyFont="1" applyProtection="1">
      <alignment vertical="center"/>
      <protection locked="0"/>
    </xf>
    <xf numFmtId="38" fontId="34" fillId="0" borderId="0" xfId="1" applyFont="1" applyFill="1" applyBorder="1" applyAlignment="1" applyProtection="1">
      <alignment vertical="center"/>
      <protection locked="0"/>
    </xf>
    <xf numFmtId="38" fontId="35" fillId="0" borderId="0" xfId="1" applyFont="1" applyFill="1" applyBorder="1" applyAlignment="1" applyProtection="1">
      <alignment vertical="center"/>
      <protection locked="0"/>
    </xf>
    <xf numFmtId="0" fontId="35" fillId="0" borderId="0" xfId="0" applyFont="1" applyProtection="1">
      <alignment vertical="center"/>
      <protection locked="0"/>
    </xf>
    <xf numFmtId="0" fontId="31" fillId="0" borderId="36"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0" borderId="0" xfId="0" applyFont="1" applyProtection="1">
      <alignment vertical="center"/>
      <protection locked="0"/>
    </xf>
    <xf numFmtId="0" fontId="31" fillId="0" borderId="0" xfId="0" applyFont="1" applyAlignment="1" applyProtection="1">
      <alignment vertical="center" shrinkToFit="1"/>
      <protection locked="0"/>
    </xf>
    <xf numFmtId="0" fontId="31" fillId="0" borderId="0" xfId="0" applyFont="1" applyAlignment="1" applyProtection="1">
      <alignment horizontal="center" vertical="center"/>
      <protection locked="0"/>
    </xf>
    <xf numFmtId="38" fontId="31" fillId="0" borderId="0" xfId="1" applyFont="1" applyFill="1" applyBorder="1" applyAlignment="1" applyProtection="1">
      <alignment horizontal="center" vertical="center"/>
      <protection locked="0"/>
    </xf>
    <xf numFmtId="38" fontId="31" fillId="0" borderId="0" xfId="1" applyFont="1" applyFill="1" applyBorder="1" applyProtection="1">
      <alignment vertical="center"/>
      <protection locked="0"/>
    </xf>
    <xf numFmtId="0" fontId="31" fillId="0" borderId="0" xfId="0" applyFont="1" applyAlignment="1" applyProtection="1">
      <alignment vertical="center" wrapText="1"/>
      <protection locked="0"/>
    </xf>
    <xf numFmtId="38" fontId="31" fillId="0" borderId="0" xfId="1" applyFont="1" applyFill="1" applyBorder="1" applyAlignment="1" applyProtection="1">
      <alignment vertical="center"/>
      <protection locked="0"/>
    </xf>
    <xf numFmtId="38" fontId="31" fillId="0" borderId="0" xfId="1" applyFont="1" applyBorder="1" applyAlignment="1" applyProtection="1">
      <alignment vertical="center"/>
      <protection locked="0"/>
    </xf>
    <xf numFmtId="38" fontId="31" fillId="0" borderId="0" xfId="1" applyFont="1" applyBorder="1" applyProtection="1">
      <alignment vertical="center"/>
      <protection locked="0"/>
    </xf>
    <xf numFmtId="179" fontId="0" fillId="0" borderId="11" xfId="1" applyNumberFormat="1" applyFont="1" applyBorder="1" applyProtection="1">
      <alignment vertical="center"/>
      <protection locked="0"/>
    </xf>
    <xf numFmtId="179" fontId="0" fillId="0" borderId="14" xfId="1" applyNumberFormat="1" applyFont="1" applyBorder="1" applyProtection="1">
      <alignment vertical="center"/>
      <protection locked="0"/>
    </xf>
    <xf numFmtId="179" fontId="0" fillId="0" borderId="34" xfId="1" applyNumberFormat="1" applyFont="1" applyBorder="1" applyProtection="1">
      <alignment vertical="center"/>
      <protection locked="0"/>
    </xf>
    <xf numFmtId="179" fontId="0" fillId="2" borderId="8" xfId="1" applyNumberFormat="1" applyFont="1" applyFill="1" applyBorder="1" applyAlignment="1" applyProtection="1">
      <alignment vertical="center"/>
    </xf>
    <xf numFmtId="0" fontId="7" fillId="0" borderId="40" xfId="0" applyFont="1" applyBorder="1" applyAlignment="1" applyProtection="1">
      <alignment horizontal="center" vertical="center" wrapText="1"/>
      <protection locked="0"/>
    </xf>
    <xf numFmtId="0" fontId="7" fillId="0" borderId="87" xfId="0" applyFont="1" applyBorder="1" applyAlignment="1" applyProtection="1">
      <alignment horizontal="center" vertical="center" wrapText="1"/>
      <protection locked="0"/>
    </xf>
    <xf numFmtId="0" fontId="7" fillId="0" borderId="88" xfId="0" applyFont="1" applyBorder="1" applyAlignment="1" applyProtection="1">
      <alignment horizontal="center" vertical="center" wrapText="1"/>
      <protection locked="0"/>
    </xf>
    <xf numFmtId="179" fontId="7" fillId="0" borderId="87" xfId="1" applyNumberFormat="1" applyFont="1" applyBorder="1" applyAlignment="1" applyProtection="1">
      <alignment horizontal="center" vertical="center" wrapText="1"/>
      <protection locked="0"/>
    </xf>
    <xf numFmtId="179" fontId="7" fillId="0" borderId="88" xfId="1" applyNumberFormat="1" applyFont="1" applyBorder="1" applyAlignment="1" applyProtection="1">
      <alignment horizontal="center" vertical="center" wrapText="1"/>
      <protection locked="0"/>
    </xf>
    <xf numFmtId="0" fontId="50" fillId="0" borderId="10" xfId="0" applyFont="1" applyBorder="1" applyAlignment="1" applyProtection="1">
      <alignment horizontal="center" vertical="center" wrapText="1"/>
      <protection locked="0"/>
    </xf>
    <xf numFmtId="179" fontId="4" fillId="0" borderId="90" xfId="1"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89" xfId="0" applyFont="1" applyBorder="1" applyAlignment="1" applyProtection="1">
      <alignment horizontal="center" vertical="center" wrapText="1"/>
      <protection locked="0"/>
    </xf>
    <xf numFmtId="0" fontId="7" fillId="0" borderId="90" xfId="0" applyFont="1" applyBorder="1" applyAlignment="1" applyProtection="1">
      <alignment horizontal="center" vertical="center" wrapText="1"/>
      <protection locked="0"/>
    </xf>
    <xf numFmtId="179" fontId="7" fillId="0" borderId="89" xfId="1" applyNumberFormat="1" applyFont="1" applyBorder="1" applyAlignment="1" applyProtection="1">
      <alignment horizontal="center" vertical="center" wrapText="1"/>
      <protection locked="0"/>
    </xf>
    <xf numFmtId="179" fontId="7" fillId="0" borderId="90" xfId="1" applyNumberFormat="1" applyFont="1" applyBorder="1" applyAlignment="1" applyProtection="1">
      <alignment horizontal="center" vertical="center" wrapText="1"/>
      <protection locked="0"/>
    </xf>
    <xf numFmtId="179" fontId="50" fillId="0" borderId="89" xfId="1" applyNumberFormat="1" applyFont="1" applyBorder="1" applyAlignment="1" applyProtection="1">
      <alignment horizontal="center" vertical="center" wrapText="1"/>
      <protection locked="0"/>
    </xf>
    <xf numFmtId="179" fontId="4" fillId="0" borderId="99" xfId="1" applyNumberFormat="1" applyFont="1" applyBorder="1" applyAlignment="1" applyProtection="1">
      <alignment horizontal="center" vertical="center" wrapText="1"/>
      <protection locked="0"/>
    </xf>
    <xf numFmtId="180" fontId="4" fillId="0" borderId="99" xfId="0" applyNumberFormat="1" applyFont="1" applyBorder="1" applyAlignment="1" applyProtection="1">
      <alignment horizontal="center" vertical="center" wrapText="1"/>
      <protection locked="0"/>
    </xf>
    <xf numFmtId="0" fontId="11" fillId="5" borderId="1" xfId="0" applyFont="1" applyFill="1" applyBorder="1" applyAlignment="1" applyProtection="1">
      <alignment horizontal="center" vertical="center"/>
      <protection locked="0"/>
    </xf>
    <xf numFmtId="38" fontId="16" fillId="0" borderId="1" xfId="1" applyFont="1" applyFill="1" applyBorder="1" applyAlignment="1" applyProtection="1">
      <alignment vertical="center" wrapText="1"/>
      <protection locked="0"/>
    </xf>
    <xf numFmtId="0" fontId="11" fillId="5" borderId="44"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5" xfId="0" applyFont="1" applyFill="1" applyBorder="1" applyAlignment="1" applyProtection="1">
      <alignment horizontal="center" vertical="center"/>
      <protection locked="0"/>
    </xf>
    <xf numFmtId="0" fontId="11" fillId="5" borderId="38" xfId="0" applyFont="1" applyFill="1" applyBorder="1" applyAlignment="1" applyProtection="1">
      <alignment horizontal="center" vertical="center"/>
      <protection locked="0"/>
    </xf>
    <xf numFmtId="0" fontId="11" fillId="5" borderId="40" xfId="0" applyFont="1" applyFill="1" applyBorder="1" applyAlignment="1" applyProtection="1">
      <alignment horizontal="center" vertical="center"/>
      <protection locked="0"/>
    </xf>
    <xf numFmtId="0" fontId="11" fillId="5" borderId="0" xfId="0" applyFont="1" applyFill="1" applyAlignment="1" applyProtection="1">
      <alignment horizontal="center" vertical="center"/>
      <protection locked="0"/>
    </xf>
    <xf numFmtId="0" fontId="11" fillId="0" borderId="5" xfId="0" applyFont="1" applyBorder="1" applyProtection="1">
      <alignment vertical="center"/>
      <protection locked="0"/>
    </xf>
    <xf numFmtId="0" fontId="11" fillId="0" borderId="38" xfId="0" applyFont="1" applyBorder="1" applyProtection="1">
      <alignment vertical="center"/>
      <protection locked="0"/>
    </xf>
    <xf numFmtId="0" fontId="11" fillId="0" borderId="7" xfId="0" applyFont="1" applyBorder="1" applyProtection="1">
      <alignment vertical="center"/>
      <protection locked="0"/>
    </xf>
    <xf numFmtId="0" fontId="11" fillId="0" borderId="39" xfId="0" applyFont="1" applyBorder="1" applyProtection="1">
      <alignment vertical="center"/>
      <protection locked="0"/>
    </xf>
    <xf numFmtId="38" fontId="11" fillId="5" borderId="1" xfId="4" applyFont="1" applyFill="1" applyBorder="1" applyAlignment="1" applyProtection="1">
      <alignment horizontal="center" vertical="center" wrapText="1"/>
      <protection locked="0"/>
    </xf>
    <xf numFmtId="0" fontId="11" fillId="5" borderId="5" xfId="0" applyFont="1" applyFill="1" applyBorder="1">
      <alignment vertical="center"/>
    </xf>
    <xf numFmtId="0" fontId="11" fillId="5" borderId="38" xfId="0" applyFont="1" applyFill="1" applyBorder="1">
      <alignment vertical="center"/>
    </xf>
    <xf numFmtId="0" fontId="11" fillId="5" borderId="7" xfId="0" applyFont="1" applyFill="1" applyBorder="1">
      <alignment vertical="center"/>
    </xf>
    <xf numFmtId="0" fontId="11" fillId="5" borderId="39" xfId="0" applyFont="1" applyFill="1" applyBorder="1">
      <alignment vertical="center"/>
    </xf>
    <xf numFmtId="0" fontId="11" fillId="0" borderId="40" xfId="0" applyFont="1" applyBorder="1" applyProtection="1">
      <alignment vertical="center"/>
      <protection locked="0"/>
    </xf>
    <xf numFmtId="0" fontId="11" fillId="0" borderId="0" xfId="0" applyFont="1" applyProtection="1">
      <alignment vertical="center"/>
      <protection locked="0"/>
    </xf>
    <xf numFmtId="38" fontId="11" fillId="5" borderId="5" xfId="1" applyFont="1" applyFill="1" applyBorder="1" applyAlignment="1" applyProtection="1">
      <alignment horizontal="center" vertical="center" wrapText="1"/>
      <protection locked="0"/>
    </xf>
    <xf numFmtId="38" fontId="11" fillId="5" borderId="38" xfId="1" applyFont="1" applyFill="1" applyBorder="1" applyAlignment="1" applyProtection="1">
      <alignment horizontal="center" vertical="center" wrapText="1"/>
      <protection locked="0"/>
    </xf>
    <xf numFmtId="38" fontId="11" fillId="5" borderId="6" xfId="1" applyFont="1" applyFill="1" applyBorder="1" applyAlignment="1" applyProtection="1">
      <alignment horizontal="center" vertical="center" wrapText="1"/>
      <protection locked="0"/>
    </xf>
    <xf numFmtId="38" fontId="11" fillId="5" borderId="40" xfId="1" applyFont="1" applyFill="1" applyBorder="1" applyAlignment="1" applyProtection="1">
      <alignment horizontal="center" vertical="center" wrapText="1"/>
      <protection locked="0"/>
    </xf>
    <xf numFmtId="38" fontId="11" fillId="5" borderId="0" xfId="1" applyFont="1" applyFill="1" applyBorder="1" applyAlignment="1" applyProtection="1">
      <alignment horizontal="center" vertical="center" wrapText="1"/>
      <protection locked="0"/>
    </xf>
    <xf numFmtId="38" fontId="11" fillId="5" borderId="49" xfId="1" applyFont="1" applyFill="1" applyBorder="1" applyAlignment="1" applyProtection="1">
      <alignment horizontal="center" vertical="center" wrapText="1"/>
      <protection locked="0"/>
    </xf>
    <xf numFmtId="38" fontId="11" fillId="5" borderId="7" xfId="1" applyFont="1" applyFill="1" applyBorder="1" applyAlignment="1" applyProtection="1">
      <alignment horizontal="center" vertical="center" wrapText="1"/>
      <protection locked="0"/>
    </xf>
    <xf numFmtId="38" fontId="11" fillId="5" borderId="39" xfId="1" applyFont="1" applyFill="1" applyBorder="1" applyAlignment="1" applyProtection="1">
      <alignment horizontal="center" vertical="center" wrapText="1"/>
      <protection locked="0"/>
    </xf>
    <xf numFmtId="38" fontId="11" fillId="5" borderId="8" xfId="1" applyFont="1" applyFill="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38" fontId="11" fillId="0" borderId="6" xfId="4" applyFont="1" applyFill="1" applyBorder="1" applyAlignment="1" applyProtection="1">
      <alignment horizontal="center" vertical="center" wrapText="1"/>
      <protection locked="0"/>
    </xf>
    <xf numFmtId="38" fontId="11" fillId="0" borderId="8" xfId="4" applyFont="1" applyFill="1" applyBorder="1" applyAlignment="1" applyProtection="1">
      <alignment horizontal="center" vertical="center" wrapText="1"/>
      <protection locked="0"/>
    </xf>
    <xf numFmtId="0" fontId="11" fillId="0" borderId="38"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38" fontId="11" fillId="5" borderId="3" xfId="4" applyFont="1" applyFill="1" applyBorder="1" applyAlignment="1" applyProtection="1">
      <alignment horizontal="center" vertical="center" wrapText="1"/>
      <protection locked="0"/>
    </xf>
    <xf numFmtId="38" fontId="11" fillId="5" borderId="44" xfId="4" applyFont="1" applyFill="1" applyBorder="1" applyAlignment="1" applyProtection="1">
      <alignment horizontal="center" vertical="center" wrapText="1"/>
      <protection locked="0"/>
    </xf>
    <xf numFmtId="38" fontId="11" fillId="5" borderId="4" xfId="4" applyFont="1" applyFill="1" applyBorder="1" applyAlignment="1" applyProtection="1">
      <alignment horizontal="center" vertical="center" wrapText="1"/>
      <protection locked="0"/>
    </xf>
    <xf numFmtId="38" fontId="11" fillId="0" borderId="3" xfId="4" applyFont="1" applyFill="1" applyBorder="1" applyAlignment="1" applyProtection="1">
      <alignment horizontal="center" vertical="center" wrapText="1"/>
      <protection locked="0"/>
    </xf>
    <xf numFmtId="38" fontId="11" fillId="0" borderId="44" xfId="4" applyFont="1" applyFill="1" applyBorder="1" applyAlignment="1" applyProtection="1">
      <alignment horizontal="center" vertical="center" wrapText="1"/>
      <protection locked="0"/>
    </xf>
    <xf numFmtId="38" fontId="11" fillId="0" borderId="4" xfId="4" applyFont="1" applyFill="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38"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5"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38" fontId="11" fillId="5" borderId="10" xfId="1" applyFont="1" applyFill="1" applyBorder="1" applyAlignment="1" applyProtection="1">
      <alignment vertical="center" wrapText="1"/>
    </xf>
    <xf numFmtId="38" fontId="11" fillId="5" borderId="37" xfId="1" applyFont="1" applyFill="1" applyBorder="1" applyAlignment="1" applyProtection="1">
      <alignment vertical="center" wrapText="1"/>
    </xf>
    <xf numFmtId="38" fontId="16" fillId="0" borderId="45" xfId="1" applyFont="1" applyFill="1" applyBorder="1" applyAlignment="1" applyProtection="1">
      <alignment horizontal="center" vertical="center"/>
      <protection locked="0"/>
    </xf>
    <xf numFmtId="38" fontId="16" fillId="0" borderId="46" xfId="1"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38" fontId="11" fillId="5" borderId="3" xfId="1" applyFont="1" applyFill="1" applyBorder="1" applyAlignment="1" applyProtection="1">
      <alignment vertical="center" wrapText="1"/>
    </xf>
    <xf numFmtId="38" fontId="11" fillId="5" borderId="44" xfId="1" applyFont="1" applyFill="1" applyBorder="1" applyAlignment="1" applyProtection="1">
      <alignment vertical="center" wrapText="1"/>
    </xf>
    <xf numFmtId="0" fontId="11" fillId="5" borderId="1" xfId="0" applyFont="1" applyFill="1" applyBorder="1" applyAlignment="1" applyProtection="1">
      <alignment horizontal="center" vertical="center" wrapText="1" shrinkToFit="1"/>
      <protection locked="0"/>
    </xf>
    <xf numFmtId="177" fontId="11" fillId="5" borderId="1" xfId="0" applyNumberFormat="1" applyFont="1" applyFill="1" applyBorder="1" applyAlignment="1">
      <alignment vertical="center" wrapText="1" shrinkToFit="1"/>
    </xf>
    <xf numFmtId="2" fontId="11" fillId="5" borderId="1" xfId="0" applyNumberFormat="1" applyFont="1" applyFill="1" applyBorder="1" applyAlignment="1">
      <alignment vertical="center" shrinkToFit="1"/>
    </xf>
    <xf numFmtId="0" fontId="11" fillId="5" borderId="1" xfId="0" applyFont="1" applyFill="1" applyBorder="1" applyAlignment="1" applyProtection="1">
      <alignment horizontal="center" vertical="center" shrinkToFit="1"/>
      <protection locked="0"/>
    </xf>
    <xf numFmtId="0" fontId="11" fillId="5" borderId="3" xfId="0" applyFont="1" applyFill="1" applyBorder="1" applyAlignment="1" applyProtection="1">
      <alignment horizontal="center" vertical="center"/>
      <protection locked="0"/>
    </xf>
    <xf numFmtId="9" fontId="11" fillId="5" borderId="3" xfId="2" applyFont="1" applyFill="1" applyBorder="1" applyAlignment="1" applyProtection="1">
      <alignment vertical="center" wrapText="1"/>
    </xf>
    <xf numFmtId="9" fontId="11" fillId="5" borderId="44" xfId="2" applyFont="1" applyFill="1" applyBorder="1" applyAlignment="1" applyProtection="1">
      <alignment vertical="center" wrapText="1"/>
    </xf>
    <xf numFmtId="9" fontId="11" fillId="5" borderId="4" xfId="2" applyFont="1" applyFill="1" applyBorder="1" applyAlignment="1" applyProtection="1">
      <alignment vertical="center" wrapText="1"/>
    </xf>
    <xf numFmtId="0" fontId="11" fillId="0" borderId="38" xfId="0" applyFont="1" applyBorder="1" applyAlignment="1" applyProtection="1">
      <alignment horizontal="center" vertical="center" wrapText="1"/>
      <protection locked="0"/>
    </xf>
    <xf numFmtId="38" fontId="11" fillId="5" borderId="3" xfId="1" applyFont="1" applyFill="1" applyBorder="1" applyAlignment="1" applyProtection="1">
      <alignment horizontal="center" vertical="center" wrapText="1"/>
      <protection locked="0"/>
    </xf>
    <xf numFmtId="38" fontId="11" fillId="5" borderId="44" xfId="1" applyFont="1" applyFill="1" applyBorder="1" applyAlignment="1" applyProtection="1">
      <alignment horizontal="center" vertical="center" wrapText="1"/>
      <protection locked="0"/>
    </xf>
    <xf numFmtId="2" fontId="11" fillId="5" borderId="1" xfId="0" applyNumberFormat="1" applyFont="1" applyFill="1" applyBorder="1">
      <alignment vertical="center"/>
    </xf>
    <xf numFmtId="38" fontId="11" fillId="5" borderId="1" xfId="1" applyFont="1" applyFill="1" applyBorder="1" applyAlignment="1" applyProtection="1">
      <alignment horizontal="center" vertical="center" wrapText="1"/>
      <protection locked="0"/>
    </xf>
    <xf numFmtId="38" fontId="11" fillId="5" borderId="4" xfId="1"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wrapText="1"/>
      <protection locked="0"/>
    </xf>
    <xf numFmtId="0" fontId="11" fillId="5" borderId="44" xfId="0" applyFont="1" applyFill="1" applyBorder="1" applyAlignment="1" applyProtection="1">
      <alignment horizontal="center" vertical="center" wrapText="1"/>
      <protection locked="0"/>
    </xf>
    <xf numFmtId="0" fontId="11" fillId="5" borderId="4" xfId="0" applyFont="1" applyFill="1" applyBorder="1" applyAlignment="1" applyProtection="1">
      <alignment horizontal="center" vertical="center" wrapText="1"/>
      <protection locked="0"/>
    </xf>
    <xf numFmtId="0" fontId="11" fillId="0" borderId="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3" xfId="0" applyFont="1" applyBorder="1" applyProtection="1">
      <alignment vertical="center"/>
      <protection locked="0"/>
    </xf>
    <xf numFmtId="0" fontId="11" fillId="0" borderId="44" xfId="0" applyFont="1" applyBorder="1" applyProtection="1">
      <alignment vertical="center"/>
      <protection locked="0"/>
    </xf>
    <xf numFmtId="0" fontId="11" fillId="0" borderId="4" xfId="0" applyFont="1" applyBorder="1" applyProtection="1">
      <alignment vertical="center"/>
      <protection locked="0"/>
    </xf>
    <xf numFmtId="176" fontId="11" fillId="0" borderId="3" xfId="0" applyNumberFormat="1" applyFont="1" applyBorder="1" applyProtection="1">
      <alignment vertical="center"/>
      <protection locked="0"/>
    </xf>
    <xf numFmtId="176" fontId="11" fillId="0" borderId="44" xfId="0" applyNumberFormat="1" applyFont="1" applyBorder="1" applyProtection="1">
      <alignment vertical="center"/>
      <protection locked="0"/>
    </xf>
    <xf numFmtId="176" fontId="11" fillId="0" borderId="4" xfId="0" applyNumberFormat="1" applyFont="1" applyBorder="1" applyProtection="1">
      <alignment vertical="center"/>
      <protection locked="0"/>
    </xf>
    <xf numFmtId="0" fontId="11" fillId="5" borderId="5" xfId="0" applyFont="1" applyFill="1" applyBorder="1" applyAlignment="1" applyProtection="1">
      <alignment horizontal="center" vertical="center" wrapText="1"/>
      <protection locked="0"/>
    </xf>
    <xf numFmtId="0" fontId="11" fillId="5" borderId="38" xfId="0" applyFont="1" applyFill="1" applyBorder="1" applyAlignment="1" applyProtection="1">
      <alignment horizontal="center" vertical="center" wrapText="1"/>
      <protection locked="0"/>
    </xf>
    <xf numFmtId="0" fontId="11" fillId="5" borderId="6" xfId="0" applyFont="1" applyFill="1" applyBorder="1" applyAlignment="1" applyProtection="1">
      <alignment horizontal="center" vertical="center" wrapText="1"/>
      <protection locked="0"/>
    </xf>
    <xf numFmtId="0" fontId="11" fillId="5" borderId="40" xfId="0" applyFont="1" applyFill="1" applyBorder="1" applyAlignment="1" applyProtection="1">
      <alignment horizontal="center" vertical="center" wrapText="1"/>
      <protection locked="0"/>
    </xf>
    <xf numFmtId="0" fontId="11" fillId="5" borderId="0" xfId="0" applyFont="1" applyFill="1" applyAlignment="1" applyProtection="1">
      <alignment horizontal="center" vertical="center" wrapText="1"/>
      <protection locked="0"/>
    </xf>
    <xf numFmtId="0" fontId="11" fillId="5" borderId="49" xfId="0" applyFont="1" applyFill="1" applyBorder="1" applyAlignment="1" applyProtection="1">
      <alignment horizontal="center" vertical="center" wrapText="1"/>
      <protection locked="0"/>
    </xf>
    <xf numFmtId="0" fontId="11" fillId="0" borderId="6" xfId="0" applyFont="1" applyBorder="1" applyProtection="1">
      <alignment vertical="center"/>
      <protection locked="0"/>
    </xf>
    <xf numFmtId="0" fontId="11" fillId="0" borderId="49" xfId="0" applyFont="1" applyBorder="1" applyProtection="1">
      <alignment vertical="center"/>
      <protection locked="0"/>
    </xf>
    <xf numFmtId="0" fontId="11" fillId="5" borderId="6" xfId="0"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protection locked="0"/>
    </xf>
    <xf numFmtId="0" fontId="11" fillId="5" borderId="39" xfId="0" applyFont="1" applyFill="1" applyBorder="1" applyAlignment="1" applyProtection="1">
      <alignment horizontal="center" vertical="center"/>
      <protection locked="0"/>
    </xf>
    <xf numFmtId="0" fontId="11" fillId="5" borderId="8" xfId="0" applyFont="1" applyFill="1" applyBorder="1" applyAlignment="1" applyProtection="1">
      <alignment horizontal="center" vertical="center"/>
      <protection locked="0"/>
    </xf>
    <xf numFmtId="0" fontId="11" fillId="0" borderId="8" xfId="0" applyFont="1" applyBorder="1" applyProtection="1">
      <alignment vertical="center"/>
      <protection locked="0"/>
    </xf>
    <xf numFmtId="0" fontId="12" fillId="3" borderId="39" xfId="0" applyFont="1" applyFill="1" applyBorder="1" applyAlignment="1" applyProtection="1">
      <alignment horizontal="center" vertical="center"/>
      <protection locked="0"/>
    </xf>
    <xf numFmtId="13" fontId="11" fillId="5" borderId="3" xfId="1" applyNumberFormat="1" applyFont="1" applyFill="1" applyBorder="1" applyAlignment="1" applyProtection="1">
      <alignment horizontal="center" vertical="center" shrinkToFit="1"/>
    </xf>
    <xf numFmtId="13" fontId="11" fillId="5" borderId="4" xfId="1" applyNumberFormat="1" applyFont="1" applyFill="1" applyBorder="1" applyAlignment="1" applyProtection="1">
      <alignment horizontal="center" vertical="center" shrinkToFit="1"/>
    </xf>
    <xf numFmtId="38" fontId="11" fillId="5" borderId="4" xfId="1" applyFont="1" applyFill="1" applyBorder="1" applyAlignment="1" applyProtection="1">
      <alignment vertical="center" wrapText="1"/>
    </xf>
    <xf numFmtId="38" fontId="15" fillId="5" borderId="3" xfId="1" applyFont="1" applyFill="1" applyBorder="1" applyAlignment="1" applyProtection="1">
      <alignment horizontal="center" vertical="center" wrapText="1"/>
      <protection locked="0"/>
    </xf>
    <xf numFmtId="38" fontId="15" fillId="5" borderId="44" xfId="1" applyFont="1" applyFill="1" applyBorder="1" applyAlignment="1" applyProtection="1">
      <alignment horizontal="center" vertical="center" wrapText="1"/>
      <protection locked="0"/>
    </xf>
    <xf numFmtId="38" fontId="15" fillId="5" borderId="4" xfId="1" applyFont="1" applyFill="1" applyBorder="1" applyAlignment="1" applyProtection="1">
      <alignment horizontal="center" vertical="center" wrapText="1"/>
      <protection locked="0"/>
    </xf>
    <xf numFmtId="38" fontId="15" fillId="5" borderId="54" xfId="1" applyFont="1" applyFill="1" applyBorder="1" applyAlignment="1" applyProtection="1">
      <alignment horizontal="center" vertical="center" wrapText="1" shrinkToFit="1"/>
      <protection locked="0"/>
    </xf>
    <xf numFmtId="38" fontId="15" fillId="5" borderId="55" xfId="1" applyFont="1" applyFill="1" applyBorder="1" applyAlignment="1" applyProtection="1">
      <alignment horizontal="center" vertical="center" shrinkToFit="1"/>
      <protection locked="0"/>
    </xf>
    <xf numFmtId="38" fontId="15" fillId="5" borderId="56" xfId="1" applyFont="1" applyFill="1" applyBorder="1" applyAlignment="1" applyProtection="1">
      <alignment horizontal="center" vertical="center" shrinkToFit="1"/>
      <protection locked="0"/>
    </xf>
    <xf numFmtId="38" fontId="11" fillId="5" borderId="53" xfId="1" applyFont="1" applyFill="1" applyBorder="1" applyAlignment="1" applyProtection="1">
      <alignment horizontal="center" vertical="center" wrapText="1"/>
      <protection locked="0"/>
    </xf>
    <xf numFmtId="38" fontId="11" fillId="0" borderId="1" xfId="1" applyFont="1" applyFill="1" applyBorder="1" applyAlignment="1" applyProtection="1">
      <alignment horizontal="center" vertical="center" wrapText="1"/>
      <protection locked="0"/>
    </xf>
    <xf numFmtId="38" fontId="15" fillId="5" borderId="53" xfId="1" applyFont="1" applyFill="1" applyBorder="1" applyAlignment="1" applyProtection="1">
      <alignment horizontal="center" vertical="center" wrapText="1"/>
      <protection locked="0"/>
    </xf>
    <xf numFmtId="38" fontId="15" fillId="5" borderId="1" xfId="1" applyFont="1" applyFill="1" applyBorder="1" applyAlignment="1" applyProtection="1">
      <alignment horizontal="center" vertical="center" wrapText="1"/>
      <protection locked="0"/>
    </xf>
    <xf numFmtId="38" fontId="15" fillId="5" borderId="3" xfId="1" applyFont="1" applyFill="1" applyBorder="1" applyAlignment="1" applyProtection="1">
      <alignment horizontal="center" vertical="center" wrapText="1" shrinkToFit="1"/>
      <protection locked="0"/>
    </xf>
    <xf numFmtId="38" fontId="15" fillId="5" borderId="44" xfId="1" applyFont="1" applyFill="1" applyBorder="1" applyAlignment="1" applyProtection="1">
      <alignment horizontal="center" vertical="center" shrinkToFit="1"/>
      <protection locked="0"/>
    </xf>
    <xf numFmtId="38" fontId="15" fillId="5" borderId="4" xfId="1" applyFont="1" applyFill="1" applyBorder="1" applyAlignment="1" applyProtection="1">
      <alignment horizontal="center" vertical="center" shrinkToFit="1"/>
      <protection locked="0"/>
    </xf>
    <xf numFmtId="0" fontId="10" fillId="0" borderId="0" xfId="0" applyFont="1" applyAlignment="1" applyProtection="1">
      <alignment horizontal="center" vertical="center" wrapText="1"/>
      <protection locked="0"/>
    </xf>
    <xf numFmtId="0" fontId="18" fillId="5" borderId="3" xfId="0" applyFont="1" applyFill="1" applyBorder="1" applyAlignment="1" applyProtection="1">
      <alignment horizontal="center" vertical="center"/>
      <protection locked="0"/>
    </xf>
    <xf numFmtId="0" fontId="18" fillId="5" borderId="44" xfId="0" applyFont="1" applyFill="1" applyBorder="1" applyAlignment="1" applyProtection="1">
      <alignment horizontal="center" vertical="center"/>
      <protection locked="0"/>
    </xf>
    <xf numFmtId="0" fontId="18" fillId="5" borderId="4" xfId="0" applyFont="1" applyFill="1" applyBorder="1" applyAlignment="1" applyProtection="1">
      <alignment horizontal="center" vertical="center"/>
      <protection locked="0"/>
    </xf>
    <xf numFmtId="38" fontId="1" fillId="0" borderId="3" xfId="1" applyFill="1" applyBorder="1" applyAlignment="1" applyProtection="1">
      <alignment vertical="center"/>
      <protection locked="0"/>
    </xf>
    <xf numFmtId="38" fontId="1" fillId="0" borderId="44" xfId="1" applyFill="1" applyBorder="1" applyAlignment="1" applyProtection="1">
      <alignment vertical="center"/>
      <protection locked="0"/>
    </xf>
    <xf numFmtId="38" fontId="1" fillId="0" borderId="4" xfId="1" applyFill="1" applyBorder="1" applyAlignment="1" applyProtection="1">
      <alignment vertical="center"/>
      <protection locked="0"/>
    </xf>
    <xf numFmtId="38" fontId="11" fillId="5" borderId="3" xfId="1" applyFont="1" applyFill="1" applyBorder="1" applyAlignment="1" applyProtection="1">
      <alignment horizontal="center" vertical="center" wrapText="1"/>
    </xf>
    <xf numFmtId="38" fontId="11" fillId="5" borderId="44" xfId="1" applyFont="1" applyFill="1" applyBorder="1" applyAlignment="1" applyProtection="1">
      <alignment horizontal="center" vertical="center" wrapText="1"/>
    </xf>
    <xf numFmtId="38" fontId="11" fillId="5" borderId="4" xfId="1" applyFont="1" applyFill="1" applyBorder="1" applyAlignment="1" applyProtection="1">
      <alignment horizontal="center" vertical="center" wrapText="1"/>
    </xf>
    <xf numFmtId="38" fontId="11" fillId="5" borderId="5" xfId="1" applyFont="1" applyFill="1" applyBorder="1" applyAlignment="1" applyProtection="1">
      <alignment horizontal="center" vertical="distributed" textRotation="255" wrapText="1" indent="1"/>
      <protection locked="0"/>
    </xf>
    <xf numFmtId="38" fontId="11" fillId="5" borderId="6" xfId="1" applyFont="1" applyFill="1" applyBorder="1" applyAlignment="1" applyProtection="1">
      <alignment horizontal="center" vertical="distributed" textRotation="255" wrapText="1" indent="1"/>
      <protection locked="0"/>
    </xf>
    <xf numFmtId="38" fontId="11" fillId="5" borderId="40" xfId="1" applyFont="1" applyFill="1" applyBorder="1" applyAlignment="1" applyProtection="1">
      <alignment horizontal="center" vertical="distributed" textRotation="255" wrapText="1" indent="1"/>
      <protection locked="0"/>
    </xf>
    <xf numFmtId="38" fontId="11" fillId="5" borderId="49" xfId="1" applyFont="1" applyFill="1" applyBorder="1" applyAlignment="1" applyProtection="1">
      <alignment horizontal="center" vertical="distributed" textRotation="255" wrapText="1" indent="1"/>
      <protection locked="0"/>
    </xf>
    <xf numFmtId="38" fontId="11" fillId="5" borderId="7" xfId="1" applyFont="1" applyFill="1" applyBorder="1" applyAlignment="1" applyProtection="1">
      <alignment horizontal="center" vertical="distributed" textRotation="255" wrapText="1" indent="1"/>
      <protection locked="0"/>
    </xf>
    <xf numFmtId="38" fontId="11" fillId="5" borderId="8" xfId="1" applyFont="1" applyFill="1" applyBorder="1" applyAlignment="1" applyProtection="1">
      <alignment horizontal="center" vertical="distributed" textRotation="255" wrapText="1" indent="1"/>
      <protection locked="0"/>
    </xf>
    <xf numFmtId="38" fontId="11" fillId="0" borderId="3" xfId="1" applyFont="1" applyFill="1" applyBorder="1" applyAlignment="1" applyProtection="1">
      <alignment vertical="center"/>
      <protection locked="0"/>
    </xf>
    <xf numFmtId="38" fontId="11" fillId="0" borderId="44" xfId="1" applyFont="1" applyFill="1" applyBorder="1" applyAlignment="1" applyProtection="1">
      <alignment vertical="center"/>
      <protection locked="0"/>
    </xf>
    <xf numFmtId="38" fontId="11" fillId="0" borderId="4" xfId="1" applyFont="1" applyFill="1" applyBorder="1" applyAlignment="1" applyProtection="1">
      <alignment vertical="center"/>
      <protection locked="0"/>
    </xf>
    <xf numFmtId="38" fontId="11" fillId="0" borderId="5" xfId="1" applyFont="1" applyFill="1" applyBorder="1" applyAlignment="1" applyProtection="1">
      <alignment vertical="center" wrapText="1"/>
      <protection locked="0"/>
    </xf>
    <xf numFmtId="38" fontId="11" fillId="0" borderId="38" xfId="1" applyFont="1" applyFill="1" applyBorder="1" applyAlignment="1" applyProtection="1">
      <alignment vertical="center" wrapText="1"/>
      <protection locked="0"/>
    </xf>
    <xf numFmtId="38" fontId="11" fillId="0" borderId="6" xfId="1" applyFont="1" applyFill="1" applyBorder="1" applyAlignment="1" applyProtection="1">
      <alignment vertical="center" wrapText="1"/>
      <protection locked="0"/>
    </xf>
    <xf numFmtId="38" fontId="11" fillId="0" borderId="40" xfId="1" applyFont="1" applyFill="1" applyBorder="1" applyAlignment="1" applyProtection="1">
      <alignment vertical="center" wrapText="1"/>
      <protection locked="0"/>
    </xf>
    <xf numFmtId="38" fontId="11" fillId="0" borderId="0" xfId="1" applyFont="1" applyFill="1" applyBorder="1" applyAlignment="1" applyProtection="1">
      <alignment vertical="center" wrapText="1"/>
      <protection locked="0"/>
    </xf>
    <xf numFmtId="38" fontId="11" fillId="0" borderId="49" xfId="1" applyFont="1" applyFill="1" applyBorder="1" applyAlignment="1" applyProtection="1">
      <alignment vertical="center" wrapText="1"/>
      <protection locked="0"/>
    </xf>
    <xf numFmtId="38" fontId="11" fillId="0" borderId="7" xfId="1" applyFont="1" applyFill="1" applyBorder="1" applyAlignment="1" applyProtection="1">
      <alignment vertical="center" wrapText="1"/>
      <protection locked="0"/>
    </xf>
    <xf numFmtId="38" fontId="11" fillId="0" borderId="39" xfId="1" applyFont="1" applyFill="1" applyBorder="1" applyAlignment="1" applyProtection="1">
      <alignment vertical="center" wrapText="1"/>
      <protection locked="0"/>
    </xf>
    <xf numFmtId="38" fontId="11" fillId="0" borderId="8" xfId="1" applyFont="1" applyFill="1" applyBorder="1" applyAlignment="1" applyProtection="1">
      <alignment vertical="center" wrapText="1"/>
      <protection locked="0"/>
    </xf>
    <xf numFmtId="0" fontId="0" fillId="0" borderId="13" xfId="0" applyBorder="1" applyProtection="1">
      <alignment vertical="center"/>
      <protection locked="0"/>
    </xf>
    <xf numFmtId="0" fontId="0" fillId="0" borderId="47" xfId="0" applyBorder="1" applyProtection="1">
      <alignment vertical="center"/>
      <protection locked="0"/>
    </xf>
    <xf numFmtId="0" fontId="0" fillId="0" borderId="14" xfId="0" applyBorder="1" applyProtection="1">
      <alignment vertical="center"/>
      <protection locked="0"/>
    </xf>
    <xf numFmtId="38" fontId="4" fillId="2" borderId="21" xfId="1" applyFont="1" applyFill="1" applyBorder="1" applyAlignment="1" applyProtection="1">
      <alignment horizontal="center" vertical="center"/>
    </xf>
    <xf numFmtId="38" fontId="4" fillId="2" borderId="20" xfId="1" applyFont="1" applyFill="1" applyBorder="1" applyAlignment="1" applyProtection="1">
      <alignment horizontal="center" vertical="center"/>
    </xf>
    <xf numFmtId="9" fontId="4" fillId="2" borderId="24" xfId="2" applyFont="1" applyFill="1" applyBorder="1" applyAlignment="1" applyProtection="1">
      <alignment vertical="center"/>
    </xf>
    <xf numFmtId="9" fontId="4" fillId="2" borderId="26" xfId="2" applyFont="1" applyFill="1" applyBorder="1" applyAlignment="1" applyProtection="1">
      <alignment vertical="center"/>
    </xf>
    <xf numFmtId="9" fontId="4" fillId="2" borderId="24" xfId="2" applyFont="1" applyFill="1" applyBorder="1" applyAlignment="1" applyProtection="1">
      <alignment horizontal="right" vertical="center"/>
    </xf>
    <xf numFmtId="9" fontId="4" fillId="2" borderId="26" xfId="2" applyFont="1" applyFill="1" applyBorder="1" applyAlignment="1" applyProtection="1">
      <alignment horizontal="right" vertical="center"/>
    </xf>
    <xf numFmtId="0" fontId="0" fillId="2" borderId="7" xfId="0" applyFill="1" applyBorder="1">
      <alignment vertical="center"/>
    </xf>
    <xf numFmtId="0" fontId="0" fillId="2" borderId="39" xfId="0" applyFill="1" applyBorder="1">
      <alignment vertical="center"/>
    </xf>
    <xf numFmtId="0" fontId="0" fillId="2" borderId="8" xfId="0" applyFill="1" applyBorder="1">
      <alignment vertical="center"/>
    </xf>
    <xf numFmtId="0" fontId="0" fillId="0" borderId="33" xfId="0" applyBorder="1" applyProtection="1">
      <alignment vertical="center"/>
      <protection locked="0"/>
    </xf>
    <xf numFmtId="0" fontId="0" fillId="0" borderId="48" xfId="0" applyBorder="1" applyProtection="1">
      <alignment vertical="center"/>
      <protection locked="0"/>
    </xf>
    <xf numFmtId="0" fontId="0" fillId="0" borderId="34" xfId="0" applyBorder="1" applyProtection="1">
      <alignment vertical="center"/>
      <protection locked="0"/>
    </xf>
    <xf numFmtId="0" fontId="0" fillId="0" borderId="10" xfId="0" applyBorder="1" applyProtection="1">
      <alignment vertical="center"/>
      <protection locked="0"/>
    </xf>
    <xf numFmtId="0" fontId="0" fillId="0" borderId="37" xfId="0" applyBorder="1" applyProtection="1">
      <alignment vertical="center"/>
      <protection locked="0"/>
    </xf>
    <xf numFmtId="0" fontId="0" fillId="0" borderId="11" xfId="0" applyBorder="1" applyProtection="1">
      <alignment vertical="center"/>
      <protection locked="0"/>
    </xf>
    <xf numFmtId="0" fontId="0" fillId="9" borderId="5" xfId="0" applyFill="1" applyBorder="1" applyAlignment="1" applyProtection="1">
      <alignment horizontal="center" vertical="center" wrapText="1"/>
      <protection locked="0"/>
    </xf>
    <xf numFmtId="0" fontId="0" fillId="9" borderId="38" xfId="0" applyFill="1" applyBorder="1" applyAlignment="1" applyProtection="1">
      <alignment horizontal="center" vertical="center" wrapText="1"/>
      <protection locked="0"/>
    </xf>
    <xf numFmtId="0" fontId="0" fillId="9" borderId="6" xfId="0" applyFill="1" applyBorder="1" applyAlignment="1" applyProtection="1">
      <alignment horizontal="center" vertical="center" wrapText="1"/>
      <protection locked="0"/>
    </xf>
    <xf numFmtId="0" fontId="0" fillId="9" borderId="40" xfId="0" applyFill="1" applyBorder="1" applyAlignment="1" applyProtection="1">
      <alignment horizontal="center" vertical="center" wrapText="1"/>
      <protection locked="0"/>
    </xf>
    <xf numFmtId="0" fontId="0" fillId="9" borderId="0" xfId="0" applyFill="1" applyAlignment="1" applyProtection="1">
      <alignment horizontal="center" vertical="center" wrapText="1"/>
      <protection locked="0"/>
    </xf>
    <xf numFmtId="0" fontId="0" fillId="9" borderId="49"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0" fontId="0" fillId="9" borderId="39" xfId="0" applyFill="1" applyBorder="1" applyAlignment="1" applyProtection="1">
      <alignment horizontal="center" vertical="center" wrapText="1"/>
      <protection locked="0"/>
    </xf>
    <xf numFmtId="0" fontId="0" fillId="9" borderId="8" xfId="0" applyFill="1"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9" borderId="5" xfId="0" applyFill="1" applyBorder="1" applyAlignment="1" applyProtection="1">
      <alignment horizontal="center" vertical="center"/>
      <protection locked="0"/>
    </xf>
    <xf numFmtId="0" fontId="0" fillId="9" borderId="40" xfId="0" applyFill="1" applyBorder="1" applyAlignment="1" applyProtection="1">
      <alignment horizontal="center" vertical="center"/>
      <protection locked="0"/>
    </xf>
    <xf numFmtId="0" fontId="0" fillId="9" borderId="7" xfId="0" applyFill="1" applyBorder="1" applyAlignment="1" applyProtection="1">
      <alignment horizontal="center" vertical="center"/>
      <protection locked="0"/>
    </xf>
    <xf numFmtId="179" fontId="0" fillId="0" borderId="22" xfId="1" applyNumberFormat="1" applyFont="1" applyBorder="1" applyAlignment="1" applyProtection="1">
      <alignment horizontal="center" vertical="center" wrapText="1"/>
      <protection locked="0"/>
    </xf>
    <xf numFmtId="179" fontId="0" fillId="0" borderId="30" xfId="1" applyNumberFormat="1"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179" fontId="4" fillId="0" borderId="10" xfId="1" applyNumberFormat="1" applyFont="1" applyBorder="1" applyAlignment="1" applyProtection="1">
      <alignment horizontal="center" vertical="center" wrapText="1"/>
      <protection locked="0"/>
    </xf>
    <xf numFmtId="179" fontId="4" fillId="0" borderId="11" xfId="1" applyNumberFormat="1"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179" fontId="0" fillId="2" borderId="20" xfId="1" applyNumberFormat="1" applyFont="1" applyFill="1" applyBorder="1" applyAlignment="1" applyProtection="1">
      <alignment horizontal="center" vertical="center"/>
    </xf>
    <xf numFmtId="179" fontId="0" fillId="2" borderId="31" xfId="1" applyNumberFormat="1" applyFont="1" applyFill="1" applyBorder="1" applyAlignment="1" applyProtection="1">
      <alignment horizontal="center" vertical="center"/>
    </xf>
    <xf numFmtId="0" fontId="0" fillId="0" borderId="41" xfId="0"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38" fontId="0" fillId="9" borderId="5" xfId="1" applyFont="1" applyFill="1" applyBorder="1" applyAlignment="1" applyProtection="1">
      <alignment horizontal="center" vertical="center" wrapText="1"/>
      <protection locked="0"/>
    </xf>
    <xf numFmtId="38" fontId="0" fillId="9" borderId="6" xfId="1" applyFont="1" applyFill="1" applyBorder="1" applyAlignment="1" applyProtection="1">
      <alignment horizontal="center" vertical="center" wrapText="1"/>
      <protection locked="0"/>
    </xf>
    <xf numFmtId="38" fontId="0" fillId="9" borderId="7" xfId="1" applyFont="1" applyFill="1" applyBorder="1" applyAlignment="1" applyProtection="1">
      <alignment horizontal="center" vertical="center" wrapText="1"/>
      <protection locked="0"/>
    </xf>
    <xf numFmtId="38" fontId="0" fillId="9" borderId="8" xfId="1"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179" fontId="0" fillId="9" borderId="3" xfId="1" applyNumberFormat="1" applyFont="1" applyFill="1" applyBorder="1" applyAlignment="1" applyProtection="1">
      <alignment horizontal="center" vertical="center" wrapText="1"/>
      <protection locked="0"/>
    </xf>
    <xf numFmtId="179" fontId="0" fillId="9" borderId="44" xfId="1" applyNumberFormat="1" applyFont="1" applyFill="1" applyBorder="1" applyAlignment="1" applyProtection="1">
      <alignment horizontal="center" vertical="center" wrapText="1"/>
      <protection locked="0"/>
    </xf>
    <xf numFmtId="179" fontId="0" fillId="9" borderId="4" xfId="1" applyNumberFormat="1" applyFont="1" applyFill="1" applyBorder="1" applyAlignment="1" applyProtection="1">
      <alignment horizontal="center" vertical="center" wrapText="1"/>
      <protection locked="0"/>
    </xf>
    <xf numFmtId="0" fontId="0" fillId="0" borderId="18" xfId="0" applyBorder="1" applyProtection="1">
      <alignment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0" fillId="0" borderId="1" xfId="0" applyBorder="1" applyAlignment="1" applyProtection="1">
      <alignment horizontal="center" vertical="center"/>
      <protection locked="0"/>
    </xf>
    <xf numFmtId="0" fontId="0" fillId="9" borderId="1" xfId="0" applyFill="1" applyBorder="1" applyAlignment="1" applyProtection="1">
      <alignment horizontal="center" vertical="center" wrapText="1"/>
      <protection locked="0"/>
    </xf>
    <xf numFmtId="0" fontId="0" fillId="9" borderId="1" xfId="0"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16" fillId="2" borderId="81" xfId="0" applyFont="1" applyFill="1" applyBorder="1">
      <alignment vertical="center"/>
    </xf>
    <xf numFmtId="0" fontId="16" fillId="2" borderId="1" xfId="0" applyFont="1" applyFill="1" applyBorder="1">
      <alignment vertical="center"/>
    </xf>
    <xf numFmtId="0" fontId="16" fillId="0" borderId="0" xfId="0" applyFont="1" applyProtection="1">
      <alignment vertical="center"/>
      <protection locked="0"/>
    </xf>
    <xf numFmtId="0" fontId="16" fillId="2" borderId="126" xfId="0" applyFont="1" applyFill="1" applyBorder="1">
      <alignment vertical="center"/>
    </xf>
    <xf numFmtId="0" fontId="16" fillId="2" borderId="41" xfId="0" applyFont="1" applyFill="1" applyBorder="1">
      <alignment vertical="center"/>
    </xf>
    <xf numFmtId="0" fontId="16" fillId="0" borderId="13" xfId="0" applyFont="1" applyBorder="1" applyProtection="1">
      <alignment vertical="center"/>
      <protection locked="0"/>
    </xf>
    <xf numFmtId="0" fontId="16" fillId="0" borderId="14" xfId="0" applyFont="1" applyBorder="1" applyProtection="1">
      <alignment vertical="center"/>
      <protection locked="0"/>
    </xf>
    <xf numFmtId="0" fontId="16" fillId="2" borderId="15"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0" fontId="16" fillId="2" borderId="86" xfId="0" applyFont="1" applyFill="1" applyBorder="1" applyAlignment="1" applyProtection="1">
      <alignment horizontal="center" vertical="center"/>
      <protection locked="0"/>
    </xf>
    <xf numFmtId="0" fontId="16"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30" xfId="0" applyFont="1" applyFill="1" applyBorder="1" applyAlignment="1">
      <alignment horizontal="center" vertical="center"/>
    </xf>
    <xf numFmtId="38" fontId="16" fillId="2" borderId="22" xfId="4" applyFont="1" applyFill="1" applyBorder="1" applyAlignment="1" applyProtection="1">
      <alignment horizontal="center" vertical="center" wrapText="1"/>
    </xf>
    <xf numFmtId="0" fontId="16" fillId="2" borderId="106" xfId="0" applyFont="1" applyFill="1" applyBorder="1">
      <alignment vertical="center"/>
    </xf>
    <xf numFmtId="0" fontId="16" fillId="2" borderId="2" xfId="0" applyFont="1" applyFill="1" applyBorder="1">
      <alignment vertical="center"/>
    </xf>
    <xf numFmtId="0" fontId="16" fillId="0" borderId="77" xfId="0" applyFont="1" applyBorder="1" applyProtection="1">
      <alignment vertical="center"/>
      <protection locked="0"/>
    </xf>
    <xf numFmtId="0" fontId="16" fillId="0" borderId="107" xfId="0" applyFont="1" applyBorder="1" applyProtection="1">
      <alignment vertical="center"/>
      <protection locked="0"/>
    </xf>
    <xf numFmtId="38" fontId="16" fillId="2" borderId="30" xfId="4" applyFont="1" applyFill="1" applyBorder="1" applyAlignment="1" applyProtection="1">
      <alignment horizontal="center" vertical="center" wrapText="1"/>
    </xf>
    <xf numFmtId="0" fontId="44" fillId="2" borderId="20" xfId="0" applyFont="1" applyFill="1" applyBorder="1" applyAlignment="1">
      <alignment horizontal="center" vertical="center" wrapText="1"/>
    </xf>
    <xf numFmtId="0" fontId="44" fillId="2" borderId="31" xfId="0" applyFont="1" applyFill="1" applyBorder="1" applyAlignment="1">
      <alignment horizontal="center" vertical="center"/>
    </xf>
    <xf numFmtId="0" fontId="16" fillId="2" borderId="1" xfId="0" applyFont="1" applyFill="1" applyBorder="1" applyAlignment="1">
      <alignment horizontal="right" vertical="center"/>
    </xf>
    <xf numFmtId="0" fontId="16" fillId="0" borderId="21"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38" fontId="16" fillId="0" borderId="22" xfId="4" applyFont="1" applyFill="1" applyBorder="1" applyAlignment="1" applyProtection="1">
      <alignment horizontal="center" vertical="center" wrapText="1"/>
      <protection locked="0"/>
    </xf>
    <xf numFmtId="38" fontId="16" fillId="0" borderId="30" xfId="4" applyFont="1" applyFill="1" applyBorder="1" applyAlignment="1" applyProtection="1">
      <alignment horizontal="center" vertical="center" wrapText="1"/>
      <protection locked="0"/>
    </xf>
    <xf numFmtId="38" fontId="16" fillId="2" borderId="22" xfId="4" applyFont="1" applyFill="1" applyBorder="1" applyAlignment="1" applyProtection="1">
      <alignment horizontal="center" vertical="center" wrapText="1"/>
      <protection locked="0"/>
    </xf>
    <xf numFmtId="38" fontId="16" fillId="2" borderId="20" xfId="4" applyFont="1" applyFill="1" applyBorder="1" applyAlignment="1" applyProtection="1">
      <alignment horizontal="center" vertical="center" wrapText="1"/>
      <protection locked="0"/>
    </xf>
    <xf numFmtId="38" fontId="16" fillId="2" borderId="31" xfId="4" applyFont="1" applyFill="1" applyBorder="1" applyAlignment="1" applyProtection="1">
      <alignment horizontal="center" vertical="center" wrapText="1"/>
      <protection locked="0"/>
    </xf>
    <xf numFmtId="0" fontId="16" fillId="0" borderId="61" xfId="0" applyFont="1" applyBorder="1" applyAlignment="1" applyProtection="1">
      <alignment horizontal="center" vertical="center"/>
      <protection locked="0"/>
    </xf>
    <xf numFmtId="0" fontId="16" fillId="0" borderId="75"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16" fillId="0" borderId="73" xfId="0" applyFont="1" applyBorder="1" applyAlignment="1" applyProtection="1">
      <alignment horizontal="center" vertical="center"/>
      <protection locked="0"/>
    </xf>
    <xf numFmtId="38" fontId="16" fillId="6" borderId="20" xfId="4" applyFont="1" applyFill="1" applyBorder="1" applyAlignment="1" applyProtection="1">
      <alignment horizontal="center" vertical="center" wrapText="1"/>
      <protection locked="0"/>
    </xf>
    <xf numFmtId="38" fontId="16" fillId="6" borderId="23" xfId="4" applyFont="1" applyFill="1" applyBorder="1" applyAlignment="1" applyProtection="1">
      <alignment horizontal="center" vertical="center" wrapText="1"/>
      <protection locked="0"/>
    </xf>
    <xf numFmtId="38" fontId="14" fillId="6" borderId="3" xfId="4" applyFill="1" applyBorder="1" applyAlignment="1" applyProtection="1">
      <alignment horizontal="center" vertical="center" wrapText="1"/>
      <protection locked="0"/>
    </xf>
    <xf numFmtId="38" fontId="14" fillId="6" borderId="4" xfId="4" applyFill="1" applyBorder="1" applyAlignment="1" applyProtection="1">
      <alignment horizontal="center" vertical="center" wrapText="1"/>
      <protection locked="0"/>
    </xf>
    <xf numFmtId="38" fontId="16" fillId="0" borderId="0" xfId="4" applyFont="1" applyFill="1" applyBorder="1" applyAlignment="1" applyProtection="1">
      <alignment horizontal="center" vertical="center" wrapText="1"/>
      <protection locked="0"/>
    </xf>
    <xf numFmtId="38" fontId="14" fillId="6" borderId="105" xfId="4" applyFill="1" applyBorder="1" applyAlignment="1" applyProtection="1">
      <alignment horizontal="center" vertical="center" wrapText="1"/>
      <protection locked="0"/>
    </xf>
    <xf numFmtId="38" fontId="14" fillId="6" borderId="106" xfId="4" applyFill="1" applyBorder="1" applyAlignment="1" applyProtection="1">
      <alignment horizontal="center" vertical="center" wrapText="1"/>
      <protection locked="0"/>
    </xf>
    <xf numFmtId="38" fontId="14" fillId="6" borderId="61" xfId="4" applyFill="1" applyBorder="1" applyAlignment="1" applyProtection="1">
      <alignment horizontal="center" vertical="center" wrapText="1"/>
      <protection locked="0"/>
    </xf>
    <xf numFmtId="38" fontId="14" fillId="6" borderId="85" xfId="4" applyFill="1" applyBorder="1" applyAlignment="1" applyProtection="1">
      <alignment horizontal="center" vertical="center" wrapText="1"/>
      <protection locked="0"/>
    </xf>
    <xf numFmtId="38" fontId="14" fillId="6" borderId="62" xfId="4" applyFill="1" applyBorder="1" applyAlignment="1" applyProtection="1">
      <alignment horizontal="center" vertical="center" wrapText="1"/>
      <protection locked="0"/>
    </xf>
    <xf numFmtId="38" fontId="14" fillId="6" borderId="7" xfId="4" applyFill="1" applyBorder="1" applyAlignment="1" applyProtection="1">
      <alignment horizontal="center" vertical="center" wrapText="1"/>
      <protection locked="0"/>
    </xf>
    <xf numFmtId="38" fontId="14" fillId="6" borderId="39" xfId="4" applyFill="1" applyBorder="1" applyAlignment="1" applyProtection="1">
      <alignment horizontal="center" vertical="center" wrapText="1"/>
      <protection locked="0"/>
    </xf>
    <xf numFmtId="38" fontId="14" fillId="6" borderId="8" xfId="4" applyFill="1" applyBorder="1" applyAlignment="1" applyProtection="1">
      <alignment horizontal="center" vertical="center" wrapText="1"/>
      <protection locked="0"/>
    </xf>
    <xf numFmtId="38" fontId="16" fillId="6" borderId="22" xfId="4" applyFont="1" applyFill="1" applyBorder="1" applyAlignment="1" applyProtection="1">
      <alignment horizontal="center" vertical="center" wrapText="1"/>
      <protection locked="0"/>
    </xf>
    <xf numFmtId="38" fontId="16" fillId="6" borderId="1" xfId="4" applyFont="1" applyFill="1" applyBorder="1" applyAlignment="1" applyProtection="1">
      <alignment horizontal="center" vertical="center" wrapText="1"/>
      <protection locked="0"/>
    </xf>
    <xf numFmtId="38" fontId="14" fillId="6" borderId="22" xfId="4" applyFill="1" applyBorder="1" applyAlignment="1" applyProtection="1">
      <alignment horizontal="center" vertical="center" wrapText="1"/>
      <protection locked="0"/>
    </xf>
    <xf numFmtId="38" fontId="14" fillId="6" borderId="1" xfId="4" applyFill="1" applyBorder="1" applyAlignment="1" applyProtection="1">
      <alignment horizontal="center" vertical="center" wrapText="1"/>
      <protection locked="0"/>
    </xf>
    <xf numFmtId="38" fontId="16" fillId="6" borderId="1" xfId="4" applyFont="1" applyFill="1" applyBorder="1" applyAlignment="1" applyProtection="1">
      <alignment horizontal="center" vertical="center"/>
      <protection locked="0"/>
    </xf>
    <xf numFmtId="38" fontId="16" fillId="0" borderId="105" xfId="5" applyFont="1" applyFill="1" applyBorder="1" applyAlignment="1" applyProtection="1">
      <alignment horizontal="left" vertical="center" wrapText="1"/>
      <protection locked="0"/>
    </xf>
    <xf numFmtId="38" fontId="16" fillId="0" borderId="63" xfId="5" applyFont="1" applyFill="1" applyBorder="1" applyAlignment="1" applyProtection="1">
      <alignment horizontal="left" vertical="center" wrapText="1"/>
      <protection locked="0"/>
    </xf>
    <xf numFmtId="38" fontId="16" fillId="0" borderId="27" xfId="5" applyFont="1" applyFill="1" applyBorder="1" applyAlignment="1" applyProtection="1">
      <alignment horizontal="left" vertical="center" wrapText="1"/>
      <protection locked="0"/>
    </xf>
    <xf numFmtId="38" fontId="14" fillId="6" borderId="134" xfId="4" applyFill="1" applyBorder="1" applyAlignment="1" applyProtection="1">
      <alignment horizontal="right" vertical="center"/>
    </xf>
    <xf numFmtId="38" fontId="14" fillId="6" borderId="70" xfId="4" applyFill="1" applyBorder="1" applyAlignment="1" applyProtection="1">
      <alignment horizontal="right" vertical="center"/>
    </xf>
    <xf numFmtId="38" fontId="14" fillId="6" borderId="136" xfId="4" applyFill="1" applyBorder="1" applyAlignment="1" applyProtection="1">
      <alignment horizontal="right" vertical="center"/>
    </xf>
    <xf numFmtId="38" fontId="14" fillId="6" borderId="139" xfId="4" applyFill="1" applyBorder="1" applyAlignment="1" applyProtection="1">
      <alignment vertical="center"/>
    </xf>
    <xf numFmtId="38" fontId="14" fillId="6" borderId="140" xfId="4" applyFill="1" applyBorder="1" applyAlignment="1" applyProtection="1">
      <alignment vertical="center"/>
    </xf>
    <xf numFmtId="38" fontId="14" fillId="6" borderId="141" xfId="4" applyFill="1" applyBorder="1" applyAlignment="1" applyProtection="1">
      <alignment vertical="center"/>
    </xf>
    <xf numFmtId="38" fontId="16" fillId="6" borderId="0" xfId="4" applyFont="1" applyFill="1" applyBorder="1" applyAlignment="1" applyProtection="1">
      <alignment horizontal="center" vertical="center"/>
      <protection locked="0"/>
    </xf>
    <xf numFmtId="0" fontId="14" fillId="6" borderId="105" xfId="3" applyFill="1" applyBorder="1" applyAlignment="1" applyProtection="1">
      <alignment horizontal="center" vertical="center"/>
      <protection locked="0"/>
    </xf>
    <xf numFmtId="0" fontId="14" fillId="6" borderId="27" xfId="3" applyFill="1" applyBorder="1" applyAlignment="1" applyProtection="1">
      <alignment horizontal="center" vertical="center"/>
      <protection locked="0"/>
    </xf>
    <xf numFmtId="0" fontId="14" fillId="6" borderId="60" xfId="3" applyFill="1" applyBorder="1" applyAlignment="1" applyProtection="1">
      <alignment horizontal="center" vertical="center"/>
      <protection locked="0"/>
    </xf>
    <xf numFmtId="0" fontId="14" fillId="6" borderId="28" xfId="3" applyFill="1" applyBorder="1" applyAlignment="1" applyProtection="1">
      <alignment horizontal="center" vertical="center"/>
      <protection locked="0"/>
    </xf>
    <xf numFmtId="38" fontId="16" fillId="6" borderId="60" xfId="4" applyFont="1" applyFill="1" applyBorder="1" applyAlignment="1" applyProtection="1">
      <alignment horizontal="center" vertical="center" wrapText="1"/>
      <protection locked="0"/>
    </xf>
    <xf numFmtId="38" fontId="16" fillId="6" borderId="28" xfId="4" applyFont="1" applyFill="1" applyBorder="1" applyAlignment="1" applyProtection="1">
      <alignment horizontal="center" vertical="center" wrapText="1"/>
      <protection locked="0"/>
    </xf>
    <xf numFmtId="38" fontId="16" fillId="6" borderId="133" xfId="4" applyFont="1" applyFill="1" applyBorder="1" applyAlignment="1" applyProtection="1">
      <alignment horizontal="center" vertical="center" wrapText="1"/>
      <protection locked="0"/>
    </xf>
    <xf numFmtId="38" fontId="16" fillId="6" borderId="138" xfId="4" applyFont="1" applyFill="1" applyBorder="1" applyAlignment="1" applyProtection="1">
      <alignment horizontal="center" vertical="center" wrapText="1"/>
      <protection locked="0"/>
    </xf>
    <xf numFmtId="38" fontId="16" fillId="6" borderId="134" xfId="4" applyFont="1" applyFill="1" applyBorder="1" applyAlignment="1" applyProtection="1">
      <alignment horizontal="center" vertical="center" wrapText="1"/>
      <protection locked="0"/>
    </xf>
    <xf numFmtId="38" fontId="16" fillId="6" borderId="19" xfId="4" applyFont="1" applyFill="1" applyBorder="1" applyAlignment="1" applyProtection="1">
      <alignment horizontal="center" vertical="center" wrapText="1"/>
      <protection locked="0"/>
    </xf>
    <xf numFmtId="38" fontId="48" fillId="6" borderId="139" xfId="4" applyFont="1" applyFill="1" applyBorder="1" applyAlignment="1" applyProtection="1">
      <alignment horizontal="center" vertical="center" wrapText="1"/>
      <protection locked="0"/>
    </xf>
    <xf numFmtId="38" fontId="48" fillId="6" borderId="142" xfId="4" applyFont="1" applyFill="1" applyBorder="1" applyAlignment="1" applyProtection="1">
      <alignment horizontal="center" vertical="center" wrapText="1"/>
      <protection locked="0"/>
    </xf>
    <xf numFmtId="0" fontId="14" fillId="0" borderId="0" xfId="3" applyAlignment="1" applyProtection="1">
      <alignment horizontal="center" vertical="center"/>
      <protection locked="0"/>
    </xf>
    <xf numFmtId="0" fontId="14" fillId="0" borderId="144" xfId="3" applyBorder="1" applyAlignment="1" applyProtection="1">
      <alignment horizontal="center" vertical="center"/>
      <protection locked="0"/>
    </xf>
    <xf numFmtId="38" fontId="16" fillId="0" borderId="143" xfId="4" applyFont="1" applyFill="1" applyBorder="1" applyAlignment="1" applyProtection="1">
      <alignment horizontal="center" vertical="center" wrapText="1"/>
      <protection locked="0"/>
    </xf>
    <xf numFmtId="38" fontId="48" fillId="6" borderId="134" xfId="4" applyFont="1" applyFill="1" applyBorder="1" applyAlignment="1" applyProtection="1">
      <alignment horizontal="center" vertical="center" wrapText="1"/>
      <protection locked="0"/>
    </xf>
    <xf numFmtId="38" fontId="48" fillId="6" borderId="19" xfId="4" applyFont="1" applyFill="1" applyBorder="1" applyAlignment="1" applyProtection="1">
      <alignment horizontal="center" vertical="center" wrapText="1"/>
      <protection locked="0"/>
    </xf>
    <xf numFmtId="0" fontId="14" fillId="6" borderId="105" xfId="3" applyFill="1" applyBorder="1" applyAlignment="1">
      <alignment horizontal="center" vertical="center"/>
    </xf>
    <xf numFmtId="0" fontId="14" fillId="6" borderId="106" xfId="3" applyFill="1" applyBorder="1" applyAlignment="1">
      <alignment horizontal="center" vertical="center"/>
    </xf>
    <xf numFmtId="38" fontId="16" fillId="6" borderId="134" xfId="4" applyFont="1" applyFill="1" applyBorder="1" applyAlignment="1" applyProtection="1">
      <alignment horizontal="center" vertical="center" wrapText="1"/>
    </xf>
    <xf numFmtId="38" fontId="16" fillId="6" borderId="137" xfId="4" applyFont="1" applyFill="1" applyBorder="1" applyAlignment="1" applyProtection="1">
      <alignment horizontal="center" vertical="center" wrapText="1"/>
    </xf>
    <xf numFmtId="38" fontId="16" fillId="6" borderId="60" xfId="4" applyFont="1" applyFill="1" applyBorder="1" applyAlignment="1" applyProtection="1">
      <alignment horizontal="center" vertical="center" wrapText="1"/>
    </xf>
    <xf numFmtId="38" fontId="16" fillId="6" borderId="2" xfId="4" applyFont="1" applyFill="1" applyBorder="1" applyAlignment="1" applyProtection="1">
      <alignment horizontal="center" vertical="center" wrapText="1"/>
    </xf>
    <xf numFmtId="38" fontId="14" fillId="6" borderId="60" xfId="4" applyFill="1" applyBorder="1" applyAlignment="1" applyProtection="1">
      <alignment horizontal="right" vertical="center"/>
    </xf>
    <xf numFmtId="38" fontId="14" fillId="6" borderId="59" xfId="4" applyFill="1" applyBorder="1" applyAlignment="1" applyProtection="1">
      <alignment horizontal="right" vertical="center"/>
    </xf>
    <xf numFmtId="38" fontId="14" fillId="6" borderId="72" xfId="4" applyFill="1" applyBorder="1" applyAlignment="1" applyProtection="1">
      <alignment horizontal="right" vertical="center"/>
    </xf>
    <xf numFmtId="38" fontId="14" fillId="6" borderId="134" xfId="4" applyFill="1" applyBorder="1" applyAlignment="1" applyProtection="1">
      <alignment vertical="center"/>
    </xf>
    <xf numFmtId="38" fontId="14" fillId="6" borderId="70" xfId="4" applyFill="1" applyBorder="1" applyAlignment="1" applyProtection="1">
      <alignment vertical="center"/>
    </xf>
    <xf numFmtId="38" fontId="14" fillId="6" borderId="136" xfId="4" applyFill="1" applyBorder="1" applyAlignment="1" applyProtection="1">
      <alignment vertical="center"/>
    </xf>
    <xf numFmtId="0" fontId="14" fillId="0" borderId="105" xfId="3" applyBorder="1" applyAlignment="1" applyProtection="1">
      <alignment horizontal="center" vertical="center"/>
      <protection locked="0"/>
    </xf>
    <xf numFmtId="0" fontId="14" fillId="0" borderId="27" xfId="3" applyBorder="1" applyAlignment="1" applyProtection="1">
      <alignment horizontal="center" vertical="center"/>
      <protection locked="0"/>
    </xf>
    <xf numFmtId="38" fontId="18" fillId="5" borderId="1" xfId="1" applyFont="1" applyFill="1" applyBorder="1" applyAlignment="1" applyProtection="1">
      <alignment horizontal="center" vertical="center" wrapText="1"/>
    </xf>
    <xf numFmtId="38" fontId="18" fillId="5" borderId="1" xfId="1" applyFont="1" applyFill="1" applyBorder="1" applyAlignment="1" applyProtection="1">
      <alignment horizontal="center" vertical="center"/>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8" fillId="5" borderId="1" xfId="0" applyFont="1" applyFill="1" applyBorder="1" applyAlignment="1">
      <alignment horizontal="center" vertical="center" wrapText="1" shrinkToFit="1"/>
    </xf>
    <xf numFmtId="0" fontId="18" fillId="5" borderId="1" xfId="0" applyFont="1" applyFill="1" applyBorder="1" applyAlignment="1">
      <alignment horizontal="center" vertical="center" shrinkToFit="1"/>
    </xf>
    <xf numFmtId="0" fontId="18" fillId="5" borderId="3" xfId="0" applyFont="1" applyFill="1" applyBorder="1" applyAlignment="1">
      <alignment horizontal="center" vertical="center"/>
    </xf>
    <xf numFmtId="0" fontId="18" fillId="5" borderId="44" xfId="0" applyFont="1" applyFill="1" applyBorder="1" applyAlignment="1">
      <alignment horizontal="center" vertical="center"/>
    </xf>
    <xf numFmtId="0" fontId="18" fillId="5" borderId="4" xfId="0" applyFont="1" applyFill="1" applyBorder="1" applyAlignment="1">
      <alignment horizontal="center" vertical="center"/>
    </xf>
    <xf numFmtId="38" fontId="18" fillId="5" borderId="41" xfId="1" applyFont="1" applyFill="1" applyBorder="1" applyAlignment="1" applyProtection="1">
      <alignment horizontal="center" vertical="center" wrapText="1"/>
    </xf>
    <xf numFmtId="38" fontId="18" fillId="5" borderId="2" xfId="1" applyFont="1" applyFill="1" applyBorder="1" applyAlignment="1" applyProtection="1">
      <alignment horizontal="center" vertical="center" wrapText="1"/>
    </xf>
    <xf numFmtId="0" fontId="29" fillId="2" borderId="1" xfId="0" applyFont="1" applyFill="1" applyBorder="1">
      <alignment vertical="center"/>
    </xf>
    <xf numFmtId="0" fontId="29" fillId="0" borderId="1" xfId="0" applyFont="1" applyBorder="1" applyAlignment="1" applyProtection="1">
      <alignment horizontal="distributed" vertical="center" indent="1"/>
      <protection locked="0"/>
    </xf>
    <xf numFmtId="0" fontId="29" fillId="0" borderId="1" xfId="0" applyFont="1" applyBorder="1" applyAlignment="1" applyProtection="1">
      <alignment horizontal="distributed" vertical="center" wrapText="1" indent="1"/>
      <protection locked="0"/>
    </xf>
    <xf numFmtId="0" fontId="30" fillId="0" borderId="1" xfId="0" applyFont="1" applyBorder="1" applyAlignment="1" applyProtection="1">
      <alignment horizontal="distributed" vertical="center" indent="1"/>
      <protection locked="0"/>
    </xf>
    <xf numFmtId="0" fontId="29" fillId="0" borderId="1" xfId="0" applyFont="1" applyBorder="1" applyProtection="1">
      <alignment vertical="center"/>
      <protection locked="0"/>
    </xf>
    <xf numFmtId="176" fontId="29" fillId="2" borderId="1" xfId="0" applyNumberFormat="1" applyFont="1" applyFill="1" applyBorder="1">
      <alignment vertical="center"/>
    </xf>
    <xf numFmtId="0" fontId="30" fillId="0" borderId="3" xfId="0" applyFont="1" applyBorder="1" applyProtection="1">
      <alignment vertical="center"/>
      <protection locked="0"/>
    </xf>
    <xf numFmtId="0" fontId="30" fillId="0" borderId="44" xfId="0" applyFont="1" applyBorder="1" applyProtection="1">
      <alignment vertical="center"/>
      <protection locked="0"/>
    </xf>
    <xf numFmtId="0" fontId="29" fillId="0" borderId="44"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2" borderId="1" xfId="0" applyFont="1" applyFill="1" applyBorder="1" applyAlignment="1">
      <alignment vertical="top"/>
    </xf>
    <xf numFmtId="0" fontId="29" fillId="0" borderId="4" xfId="0" applyFont="1" applyBorder="1" applyProtection="1">
      <alignment vertical="center"/>
      <protection locked="0"/>
    </xf>
    <xf numFmtId="0" fontId="29" fillId="0" borderId="72" xfId="0" applyFont="1" applyBorder="1" applyAlignment="1" applyProtection="1">
      <alignment horizontal="center" vertical="center"/>
      <protection locked="0"/>
    </xf>
    <xf numFmtId="0" fontId="29" fillId="0" borderId="59"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38"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75" xfId="0" applyFont="1" applyBorder="1" applyAlignment="1" applyProtection="1">
      <alignment horizontal="center" vertical="center"/>
      <protection locked="0"/>
    </xf>
    <xf numFmtId="0" fontId="29" fillId="0" borderId="82" xfId="0" applyFont="1" applyBorder="1" applyAlignment="1" applyProtection="1">
      <alignment horizontal="center" vertical="center"/>
      <protection locked="0"/>
    </xf>
    <xf numFmtId="0" fontId="29" fillId="0" borderId="73"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38" fontId="30" fillId="0" borderId="2" xfId="0" applyNumberFormat="1" applyFont="1" applyBorder="1" applyAlignment="1" applyProtection="1">
      <alignment vertical="top" wrapText="1"/>
      <protection locked="0"/>
    </xf>
    <xf numFmtId="38" fontId="30" fillId="0" borderId="1" xfId="0" applyNumberFormat="1" applyFont="1" applyBorder="1" applyAlignment="1" applyProtection="1">
      <alignment vertical="top" wrapText="1"/>
      <protection locked="0"/>
    </xf>
    <xf numFmtId="186" fontId="29" fillId="2" borderId="2" xfId="2" applyNumberFormat="1" applyFont="1" applyFill="1" applyBorder="1" applyProtection="1">
      <alignment vertical="center"/>
    </xf>
    <xf numFmtId="38" fontId="29" fillId="2" borderId="1" xfId="0" applyNumberFormat="1" applyFont="1" applyFill="1" applyBorder="1">
      <alignment vertical="center"/>
    </xf>
    <xf numFmtId="0" fontId="29" fillId="0" borderId="3" xfId="0" applyFont="1" applyBorder="1" applyProtection="1">
      <alignment vertical="center"/>
      <protection locked="0"/>
    </xf>
    <xf numFmtId="0" fontId="29" fillId="0" borderId="2" xfId="0" applyFont="1" applyBorder="1" applyProtection="1">
      <alignment vertical="center"/>
      <protection locked="0"/>
    </xf>
    <xf numFmtId="0" fontId="29" fillId="0" borderId="7" xfId="0" applyFont="1" applyBorder="1" applyProtection="1">
      <alignment vertical="center"/>
      <protection locked="0"/>
    </xf>
    <xf numFmtId="0" fontId="31" fillId="0" borderId="4" xfId="0" applyFont="1" applyBorder="1" applyProtection="1">
      <alignment vertical="center"/>
      <protection locked="0"/>
    </xf>
    <xf numFmtId="0" fontId="31" fillId="0" borderId="1" xfId="0" applyFont="1" applyBorder="1" applyProtection="1">
      <alignment vertical="center"/>
      <protection locked="0"/>
    </xf>
    <xf numFmtId="2" fontId="29" fillId="2" borderId="2" xfId="0" applyNumberFormat="1" applyFont="1" applyFill="1" applyBorder="1">
      <alignment vertical="center"/>
    </xf>
    <xf numFmtId="0" fontId="29" fillId="2" borderId="2" xfId="0" applyFont="1" applyFill="1" applyBorder="1">
      <alignment vertical="center"/>
    </xf>
    <xf numFmtId="0" fontId="31" fillId="0" borderId="35" xfId="0" applyFont="1" applyBorder="1" applyProtection="1">
      <alignment vertical="center"/>
      <protection locked="0"/>
    </xf>
    <xf numFmtId="0" fontId="31" fillId="0" borderId="36" xfId="0" applyFont="1" applyBorder="1" applyProtection="1">
      <alignment vertical="center"/>
      <protection locked="0"/>
    </xf>
    <xf numFmtId="0" fontId="29" fillId="0" borderId="40"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49" xfId="0" applyFont="1" applyBorder="1" applyAlignment="1" applyProtection="1">
      <alignment horizontal="center" vertical="center"/>
      <protection locked="0"/>
    </xf>
    <xf numFmtId="0" fontId="29" fillId="0" borderId="1" xfId="0" applyFont="1" applyBorder="1" applyAlignment="1" applyProtection="1">
      <alignment horizontal="center" vertical="center" wrapText="1"/>
      <protection locked="0"/>
    </xf>
    <xf numFmtId="0" fontId="38" fillId="0" borderId="83" xfId="0" applyFont="1" applyBorder="1" applyProtection="1">
      <alignment vertical="center"/>
      <protection locked="0"/>
    </xf>
    <xf numFmtId="0" fontId="38" fillId="0" borderId="84" xfId="0" applyFont="1" applyBorder="1" applyProtection="1">
      <alignment vertical="center"/>
      <protection locked="0"/>
    </xf>
    <xf numFmtId="0" fontId="38" fillId="0" borderId="35" xfId="0" applyFont="1" applyBorder="1" applyProtection="1">
      <alignment vertical="center"/>
      <protection locked="0"/>
    </xf>
    <xf numFmtId="38" fontId="41" fillId="2" borderId="2" xfId="1" applyFont="1" applyFill="1" applyBorder="1" applyAlignment="1" applyProtection="1">
      <alignment vertical="center"/>
    </xf>
    <xf numFmtId="38" fontId="41" fillId="0" borderId="2" xfId="1" applyFont="1" applyFill="1" applyBorder="1" applyAlignment="1" applyProtection="1">
      <alignment vertical="center"/>
      <protection locked="0"/>
    </xf>
    <xf numFmtId="0" fontId="30" fillId="0" borderId="30"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38" fillId="0" borderId="3" xfId="0" applyFont="1" applyBorder="1" applyProtection="1">
      <alignment vertical="center"/>
      <protection locked="0"/>
    </xf>
    <xf numFmtId="0" fontId="38" fillId="0" borderId="44" xfId="0" applyFont="1" applyBorder="1" applyProtection="1">
      <alignment vertical="center"/>
      <protection locked="0"/>
    </xf>
    <xf numFmtId="0" fontId="38" fillId="0" borderId="4" xfId="0" applyFont="1" applyBorder="1" applyProtection="1">
      <alignment vertical="center"/>
      <protection locked="0"/>
    </xf>
    <xf numFmtId="0" fontId="40" fillId="0" borderId="0" xfId="0" applyFont="1" applyAlignment="1" applyProtection="1">
      <alignment horizontal="center" vertical="center" wrapText="1"/>
      <protection locked="0"/>
    </xf>
    <xf numFmtId="0" fontId="40" fillId="0" borderId="0" xfId="0" applyFont="1" applyAlignment="1" applyProtection="1">
      <alignment horizontal="center" vertical="center"/>
      <protection locked="0"/>
    </xf>
    <xf numFmtId="38" fontId="41" fillId="0" borderId="1" xfId="1" applyFont="1" applyFill="1" applyBorder="1" applyAlignment="1" applyProtection="1">
      <alignment vertical="center"/>
      <protection locked="0"/>
    </xf>
    <xf numFmtId="38" fontId="41" fillId="2" borderId="1" xfId="1" applyFont="1" applyFill="1" applyBorder="1" applyAlignment="1" applyProtection="1">
      <alignment vertical="center"/>
    </xf>
    <xf numFmtId="38" fontId="29" fillId="2" borderId="1" xfId="0" applyNumberFormat="1" applyFont="1" applyFill="1" applyBorder="1" applyAlignment="1">
      <alignment vertical="top" wrapText="1"/>
    </xf>
    <xf numFmtId="0" fontId="38" fillId="0" borderId="41" xfId="0" applyFont="1" applyBorder="1" applyAlignment="1">
      <alignment horizontal="left" vertical="top" wrapText="1"/>
    </xf>
    <xf numFmtId="0" fontId="38" fillId="0" borderId="59" xfId="0" applyFont="1" applyBorder="1" applyAlignment="1">
      <alignment horizontal="left" vertical="top" wrapText="1"/>
    </xf>
  </cellXfs>
  <cellStyles count="6">
    <cellStyle name="パーセント" xfId="2" builtinId="5"/>
    <cellStyle name="桁区切り" xfId="1" builtinId="6"/>
    <cellStyle name="桁区切り 2" xfId="4" xr:uid="{F164DB07-0639-4C30-8C88-A9B0D84988F0}"/>
    <cellStyle name="桁区切り 2 2 3 2" xfId="5" xr:uid="{3A6CC8FB-868F-4F64-9854-38D75A8A6D8E}"/>
    <cellStyle name="標準" xfId="0" builtinId="0"/>
    <cellStyle name="標準 2" xfId="3" xr:uid="{A57E59F6-7DF5-481F-8779-DCFC880315F8}"/>
  </cellStyles>
  <dxfs count="7">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B7DEE8"/>
      <color rgb="FF33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0</xdr:colOff>
      <xdr:row>51</xdr:row>
      <xdr:rowOff>0</xdr:rowOff>
    </xdr:from>
    <xdr:to>
      <xdr:col>14</xdr:col>
      <xdr:colOff>593463</xdr:colOff>
      <xdr:row>52</xdr:row>
      <xdr:rowOff>185904</xdr:rowOff>
    </xdr:to>
    <xdr:sp macro="" textlink="">
      <xdr:nvSpPr>
        <xdr:cNvPr id="2" name="下矢印吹き出し 2">
          <a:extLst>
            <a:ext uri="{FF2B5EF4-FFF2-40B4-BE49-F238E27FC236}">
              <a16:creationId xmlns:a16="http://schemas.microsoft.com/office/drawing/2014/main" id="{1EA57AEA-23F0-4F38-B061-8062BD8A1E91}"/>
            </a:ext>
          </a:extLst>
        </xdr:cNvPr>
        <xdr:cNvSpPr/>
      </xdr:nvSpPr>
      <xdr:spPr>
        <a:xfrm>
          <a:off x="9525000" y="10020300"/>
          <a:ext cx="593463" cy="414504"/>
        </a:xfrm>
        <a:prstGeom prst="downArrowCallout">
          <a:avLst>
            <a:gd name="adj1" fmla="val 6818"/>
            <a:gd name="adj2" fmla="val 14091"/>
            <a:gd name="adj3" fmla="val 25000"/>
            <a:gd name="adj4" fmla="val 64977"/>
          </a:avLst>
        </a:prstGeom>
        <a:noFill/>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rPr>
            <a:t>要入力</a:t>
          </a:r>
          <a:endParaRPr kumimoji="1" lang="en-US" altLang="ja-JP"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endParaRPr>
        </a:p>
      </xdr:txBody>
    </xdr:sp>
    <xdr:clientData/>
  </xdr:twoCellAnchor>
  <xdr:twoCellAnchor>
    <xdr:from>
      <xdr:col>13</xdr:col>
      <xdr:colOff>266700</xdr:colOff>
      <xdr:row>28</xdr:row>
      <xdr:rowOff>149860</xdr:rowOff>
    </xdr:from>
    <xdr:to>
      <xdr:col>20</xdr:col>
      <xdr:colOff>602676</xdr:colOff>
      <xdr:row>35</xdr:row>
      <xdr:rowOff>60213</xdr:rowOff>
    </xdr:to>
    <xdr:sp macro="" textlink="">
      <xdr:nvSpPr>
        <xdr:cNvPr id="3" name="テキスト ボックス 2">
          <a:extLst>
            <a:ext uri="{FF2B5EF4-FFF2-40B4-BE49-F238E27FC236}">
              <a16:creationId xmlns:a16="http://schemas.microsoft.com/office/drawing/2014/main" id="{34C50C2B-5312-48A3-BD3D-15BBCADF8E6E}"/>
            </a:ext>
          </a:extLst>
        </xdr:cNvPr>
        <xdr:cNvSpPr txBox="1"/>
      </xdr:nvSpPr>
      <xdr:spPr>
        <a:xfrm>
          <a:off x="10096500" y="6436360"/>
          <a:ext cx="5212776" cy="151055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留意事項</a:t>
          </a:r>
          <a:r>
            <a:rPr kumimoji="1" lang="en-US" altLang="ja-JP" sz="1100"/>
            <a:t>】</a:t>
          </a:r>
          <a:r>
            <a:rPr kumimoji="1" lang="ja-JP" altLang="en-US" sz="1100"/>
            <a:t>＜</a:t>
          </a:r>
          <a:r>
            <a:rPr kumimoji="1" lang="ja-JP" altLang="ja-JP" sz="1100">
              <a:solidFill>
                <a:schemeClr val="dk1"/>
              </a:solidFill>
              <a:effectLst/>
              <a:latin typeface="+mn-lt"/>
              <a:ea typeface="+mn-ea"/>
              <a:cs typeface="+mn-cs"/>
            </a:rPr>
            <a:t>本様式は、補助金計算の一助のためのものです。</a:t>
          </a:r>
          <a:r>
            <a:rPr kumimoji="1" lang="ja-JP" altLang="en-US" sz="1100">
              <a:solidFill>
                <a:schemeClr val="dk1"/>
              </a:solidFill>
              <a:effectLst/>
              <a:latin typeface="+mn-lt"/>
              <a:ea typeface="+mn-ea"/>
              <a:cs typeface="+mn-cs"/>
            </a:rPr>
            <a:t>＞</a:t>
          </a:r>
          <a:endParaRPr kumimoji="1" lang="en-US" altLang="ja-JP" sz="1100"/>
        </a:p>
        <a:p>
          <a:r>
            <a:rPr kumimoji="1" lang="ja-JP" altLang="en-US" sz="1100"/>
            <a:t>　事業費等の消費税の端数処理は切り捨てます。</a:t>
          </a:r>
          <a:endParaRPr kumimoji="1" lang="en-US" altLang="ja-JP" sz="1100"/>
        </a:p>
        <a:p>
          <a:r>
            <a:rPr kumimoji="1" lang="ja-JP" altLang="en-US" sz="1100"/>
            <a:t>　（「国等の債権債務等の金額の端数計算に関する法律」を準用）</a:t>
          </a:r>
          <a:endParaRPr kumimoji="1" lang="en-US" altLang="ja-JP" sz="1100"/>
        </a:p>
        <a:p>
          <a:r>
            <a:rPr kumimoji="1" lang="ja-JP" altLang="en-US" sz="1100"/>
            <a:t>　なお、資材販売業者等が出した見積書の訂正を要するものではありません。</a:t>
          </a:r>
          <a:endParaRPr kumimoji="1" lang="en-US" altLang="ja-JP" sz="1100"/>
        </a:p>
        <a:p>
          <a:r>
            <a:rPr kumimoji="1" lang="ja-JP" altLang="en-US" sz="1100"/>
            <a:t>　（事業者は、１円未満の端数を四捨五入、切り捨て、切り上げいずれかの</a:t>
          </a:r>
          <a:endParaRPr kumimoji="1" lang="en-US" altLang="ja-JP" sz="1100"/>
        </a:p>
        <a:p>
          <a:r>
            <a:rPr kumimoji="1" lang="ja-JP" altLang="en-US" sz="1100"/>
            <a:t>　　方法によっても差し支えないこととされています。）</a:t>
          </a:r>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570804</xdr:colOff>
      <xdr:row>18</xdr:row>
      <xdr:rowOff>68580</xdr:rowOff>
    </xdr:from>
    <xdr:to>
      <xdr:col>17</xdr:col>
      <xdr:colOff>129540</xdr:colOff>
      <xdr:row>24</xdr:row>
      <xdr:rowOff>207533</xdr:rowOff>
    </xdr:to>
    <xdr:sp macro="" textlink="">
      <xdr:nvSpPr>
        <xdr:cNvPr id="2" name="テキスト ボックス 1">
          <a:extLst>
            <a:ext uri="{FF2B5EF4-FFF2-40B4-BE49-F238E27FC236}">
              <a16:creationId xmlns:a16="http://schemas.microsoft.com/office/drawing/2014/main" id="{44FDC683-BCBB-481C-AD96-984CA74E0F27}"/>
            </a:ext>
          </a:extLst>
        </xdr:cNvPr>
        <xdr:cNvSpPr txBox="1"/>
      </xdr:nvSpPr>
      <xdr:spPr>
        <a:xfrm>
          <a:off x="5942904" y="4373880"/>
          <a:ext cx="5959536" cy="151055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留意事項</a:t>
          </a:r>
          <a:r>
            <a:rPr kumimoji="1" lang="en-US" altLang="ja-JP" sz="1100"/>
            <a:t>】</a:t>
          </a:r>
          <a:r>
            <a:rPr kumimoji="1" lang="ja-JP" altLang="en-US" sz="1100"/>
            <a:t>＜</a:t>
          </a:r>
          <a:r>
            <a:rPr kumimoji="1" lang="ja-JP" altLang="ja-JP" sz="1100">
              <a:solidFill>
                <a:schemeClr val="dk1"/>
              </a:solidFill>
              <a:effectLst/>
              <a:latin typeface="+mn-lt"/>
              <a:ea typeface="+mn-ea"/>
              <a:cs typeface="+mn-cs"/>
            </a:rPr>
            <a:t>本様式は、補助金計算の一助のためのものです。</a:t>
          </a:r>
          <a:r>
            <a:rPr kumimoji="1" lang="ja-JP" altLang="en-US" sz="1100">
              <a:solidFill>
                <a:schemeClr val="dk1"/>
              </a:solidFill>
              <a:effectLst/>
              <a:latin typeface="+mn-lt"/>
              <a:ea typeface="+mn-ea"/>
              <a:cs typeface="+mn-cs"/>
            </a:rPr>
            <a:t>＞</a:t>
          </a:r>
          <a:endParaRPr kumimoji="1" lang="en-US" altLang="ja-JP" sz="1100"/>
        </a:p>
        <a:p>
          <a:r>
            <a:rPr kumimoji="1" lang="ja-JP" altLang="en-US" sz="1100"/>
            <a:t>　事業費等の消費税の端数処理は切り捨てます。</a:t>
          </a:r>
          <a:endParaRPr kumimoji="1" lang="en-US" altLang="ja-JP" sz="1100"/>
        </a:p>
        <a:p>
          <a:r>
            <a:rPr kumimoji="1" lang="ja-JP" altLang="en-US" sz="1100"/>
            <a:t>　（「国等の債権債務等の金額の端数計算に関する法律」を準用）</a:t>
          </a:r>
          <a:endParaRPr kumimoji="1" lang="en-US" altLang="ja-JP" sz="1100"/>
        </a:p>
        <a:p>
          <a:r>
            <a:rPr kumimoji="1" lang="ja-JP" altLang="en-US" sz="1100"/>
            <a:t>　なお、資材販売業者等が出した見積書の訂正を要するものではありません。</a:t>
          </a:r>
          <a:endParaRPr kumimoji="1" lang="en-US" altLang="ja-JP" sz="1100"/>
        </a:p>
        <a:p>
          <a:r>
            <a:rPr kumimoji="1" lang="ja-JP" altLang="en-US" sz="1100"/>
            <a:t>　（事業者は、１円未満の端数を四捨五入、切り捨て、切り上げいずれかの</a:t>
          </a:r>
          <a:endParaRPr kumimoji="1" lang="en-US" altLang="ja-JP" sz="1100"/>
        </a:p>
        <a:p>
          <a:r>
            <a:rPr kumimoji="1" lang="ja-JP" altLang="en-US" sz="1100"/>
            <a:t>　　方法によっても差し支えないこととされています。）</a:t>
          </a:r>
          <a:endParaRPr kumimoji="1" lang="en-US" altLang="ja-JP" sz="1100"/>
        </a:p>
        <a:p>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319344</xdr:colOff>
      <xdr:row>18</xdr:row>
      <xdr:rowOff>15240</xdr:rowOff>
    </xdr:from>
    <xdr:to>
      <xdr:col>16</xdr:col>
      <xdr:colOff>792480</xdr:colOff>
      <xdr:row>24</xdr:row>
      <xdr:rowOff>154193</xdr:rowOff>
    </xdr:to>
    <xdr:sp macro="" textlink="">
      <xdr:nvSpPr>
        <xdr:cNvPr id="3" name="テキスト ボックス 2">
          <a:extLst>
            <a:ext uri="{FF2B5EF4-FFF2-40B4-BE49-F238E27FC236}">
              <a16:creationId xmlns:a16="http://schemas.microsoft.com/office/drawing/2014/main" id="{995A11EA-2985-4C5B-846A-ECAD7E6EBD95}"/>
            </a:ext>
          </a:extLst>
        </xdr:cNvPr>
        <xdr:cNvSpPr txBox="1"/>
      </xdr:nvSpPr>
      <xdr:spPr>
        <a:xfrm>
          <a:off x="5584764" y="4320540"/>
          <a:ext cx="5212776" cy="151055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留意事項</a:t>
          </a:r>
          <a:r>
            <a:rPr kumimoji="1" lang="en-US" altLang="ja-JP" sz="1100"/>
            <a:t>】</a:t>
          </a:r>
          <a:r>
            <a:rPr kumimoji="1" lang="ja-JP" altLang="en-US" sz="1100"/>
            <a:t>＜</a:t>
          </a:r>
          <a:r>
            <a:rPr kumimoji="1" lang="ja-JP" altLang="ja-JP" sz="1100">
              <a:solidFill>
                <a:schemeClr val="dk1"/>
              </a:solidFill>
              <a:effectLst/>
              <a:latin typeface="+mn-lt"/>
              <a:ea typeface="+mn-ea"/>
              <a:cs typeface="+mn-cs"/>
            </a:rPr>
            <a:t>本様式は、補助金計算の一助のためのものです。</a:t>
          </a:r>
          <a:r>
            <a:rPr kumimoji="1" lang="ja-JP" altLang="en-US" sz="1100">
              <a:solidFill>
                <a:schemeClr val="dk1"/>
              </a:solidFill>
              <a:effectLst/>
              <a:latin typeface="+mn-lt"/>
              <a:ea typeface="+mn-ea"/>
              <a:cs typeface="+mn-cs"/>
            </a:rPr>
            <a:t>＞</a:t>
          </a:r>
          <a:endParaRPr kumimoji="1" lang="en-US" altLang="ja-JP" sz="1100"/>
        </a:p>
        <a:p>
          <a:r>
            <a:rPr kumimoji="1" lang="ja-JP" altLang="en-US" sz="1100"/>
            <a:t>　事業費等の消費税の端数処理は切り捨てます。</a:t>
          </a:r>
          <a:endParaRPr kumimoji="1" lang="en-US" altLang="ja-JP" sz="1100"/>
        </a:p>
        <a:p>
          <a:r>
            <a:rPr kumimoji="1" lang="ja-JP" altLang="en-US" sz="1100"/>
            <a:t>　（「国等の債権債務等の金額の端数計算に関する法律」を準用）</a:t>
          </a:r>
          <a:endParaRPr kumimoji="1" lang="en-US" altLang="ja-JP" sz="1100"/>
        </a:p>
        <a:p>
          <a:r>
            <a:rPr kumimoji="1" lang="ja-JP" altLang="en-US" sz="1100"/>
            <a:t>　なお、資材販売業者等が出した見積書の訂正を要するものではありません。</a:t>
          </a:r>
          <a:endParaRPr kumimoji="1" lang="en-US" altLang="ja-JP" sz="1100"/>
        </a:p>
        <a:p>
          <a:r>
            <a:rPr kumimoji="1" lang="ja-JP" altLang="en-US" sz="1100"/>
            <a:t>　（事業者は、１円未満の端数を四捨五入、切り捨て、切り上げいずれかの</a:t>
          </a:r>
          <a:endParaRPr kumimoji="1" lang="en-US" altLang="ja-JP" sz="1100"/>
        </a:p>
        <a:p>
          <a:r>
            <a:rPr kumimoji="1" lang="ja-JP" altLang="en-US" sz="1100"/>
            <a:t>　　方法によっても差し支えないこととされています。）</a:t>
          </a:r>
          <a:endParaRPr kumimoji="1" lang="en-US" altLang="ja-JP" sz="1100"/>
        </a:p>
        <a:p>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289560</xdr:colOff>
      <xdr:row>1</xdr:row>
      <xdr:rowOff>15240</xdr:rowOff>
    </xdr:from>
    <xdr:to>
      <xdr:col>32</xdr:col>
      <xdr:colOff>121023</xdr:colOff>
      <xdr:row>2</xdr:row>
      <xdr:rowOff>201144</xdr:rowOff>
    </xdr:to>
    <xdr:sp macro="" textlink="">
      <xdr:nvSpPr>
        <xdr:cNvPr id="2" name="下矢印吹き出し 2">
          <a:extLst>
            <a:ext uri="{FF2B5EF4-FFF2-40B4-BE49-F238E27FC236}">
              <a16:creationId xmlns:a16="http://schemas.microsoft.com/office/drawing/2014/main" id="{87D6F5C0-2BB8-4BFB-9989-CDDF00D21469}"/>
            </a:ext>
          </a:extLst>
        </xdr:cNvPr>
        <xdr:cNvSpPr/>
      </xdr:nvSpPr>
      <xdr:spPr>
        <a:xfrm>
          <a:off x="22837140" y="205740"/>
          <a:ext cx="593463" cy="452604"/>
        </a:xfrm>
        <a:prstGeom prst="downArrowCallout">
          <a:avLst>
            <a:gd name="adj1" fmla="val 6818"/>
            <a:gd name="adj2" fmla="val 14091"/>
            <a:gd name="adj3" fmla="val 25000"/>
            <a:gd name="adj4" fmla="val 64977"/>
          </a:avLst>
        </a:prstGeom>
        <a:noFill/>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rPr>
            <a:t>要入力</a:t>
          </a:r>
          <a:endParaRPr kumimoji="1" lang="en-US" altLang="ja-JP" sz="1000">
            <a:solidFill>
              <a:srgbClr val="FF0000"/>
            </a:solidFill>
            <a:latin typeface="HG丸ｺﾞｼｯｸM-PRO" panose="020F0600000000000000" pitchFamily="50" charset="-128"/>
            <a:ea typeface="HG丸ｺﾞｼｯｸM-PRO" panose="020F0600000000000000" pitchFamily="50" charset="-128"/>
            <a:cs typeface="Arial Unicode MS" panose="020B0604020202020204" pitchFamily="50" charset="-128"/>
          </a:endParaRPr>
        </a:p>
      </xdr:txBody>
    </xdr:sp>
    <xdr:clientData/>
  </xdr:twoCellAnchor>
  <xdr:twoCellAnchor>
    <xdr:from>
      <xdr:col>9</xdr:col>
      <xdr:colOff>558800</xdr:colOff>
      <xdr:row>0</xdr:row>
      <xdr:rowOff>114300</xdr:rowOff>
    </xdr:from>
    <xdr:to>
      <xdr:col>15</xdr:col>
      <xdr:colOff>254000</xdr:colOff>
      <xdr:row>7</xdr:row>
      <xdr:rowOff>99060</xdr:rowOff>
    </xdr:to>
    <xdr:sp macro="" textlink="">
      <xdr:nvSpPr>
        <xdr:cNvPr id="4" name="テキスト ボックス 3">
          <a:extLst>
            <a:ext uri="{FF2B5EF4-FFF2-40B4-BE49-F238E27FC236}">
              <a16:creationId xmlns:a16="http://schemas.microsoft.com/office/drawing/2014/main" id="{AFD005A3-C755-4BF6-90B0-727906F7C7F6}"/>
            </a:ext>
          </a:extLst>
        </xdr:cNvPr>
        <xdr:cNvSpPr txBox="1"/>
      </xdr:nvSpPr>
      <xdr:spPr>
        <a:xfrm>
          <a:off x="8856980" y="114300"/>
          <a:ext cx="5181600" cy="1546860"/>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留意事項</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本様式は、補助金計算の一助のためのものです。</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事業費等の消費税の端数処理は切り捨てます。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（「国等の債権債務等の金額の端数計算に関する法律」を準用）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なお、資材販売業者等が出した見積書の訂正を要するものではありません。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（事業者は、１円未満の端数を四捨五入、切り捨て、切り上げいずれかの</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方法によっても差し支えないこととされています。）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ABC7C-4A8C-4840-AC31-3349B8EBCBB2}">
  <sheetPr>
    <tabColor rgb="FF92D050"/>
    <pageSetUpPr fitToPage="1"/>
  </sheetPr>
  <dimension ref="A1:AZ42"/>
  <sheetViews>
    <sheetView tabSelected="1" view="pageBreakPreview" topLeftCell="A15" zoomScale="70" zoomScaleNormal="100" zoomScaleSheetLayoutView="70" workbookViewId="0">
      <selection activeCell="AE26" sqref="AE26:AP26"/>
    </sheetView>
  </sheetViews>
  <sheetFormatPr defaultColWidth="3.25" defaultRowHeight="13.5"/>
  <cols>
    <col min="1" max="42" width="3.25" style="230"/>
    <col min="43" max="46" width="1" style="230" customWidth="1"/>
    <col min="47" max="47" width="3.25" style="230"/>
    <col min="48" max="48" width="17.5" style="230" customWidth="1"/>
    <col min="49" max="49" width="7" style="230" customWidth="1"/>
    <col min="50" max="52" width="3.25" style="230"/>
    <col min="53" max="59" width="8.375" style="230" customWidth="1"/>
    <col min="60" max="60" width="5.375" style="230" customWidth="1"/>
    <col min="61" max="16384" width="3.25" style="230"/>
  </cols>
  <sheetData>
    <row r="1" spans="1:49" s="45" customFormat="1" ht="30" customHeight="1">
      <c r="A1" s="468" t="s">
        <v>343</v>
      </c>
      <c r="B1" s="468"/>
      <c r="C1" s="468"/>
      <c r="D1" s="468"/>
      <c r="E1" s="527" t="s">
        <v>240</v>
      </c>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7"/>
      <c r="AM1" s="226"/>
      <c r="AN1" s="226"/>
      <c r="AO1" s="226"/>
      <c r="AP1" s="226"/>
    </row>
    <row r="2" spans="1:49" s="45" customFormat="1" ht="30" customHeight="1">
      <c r="A2" s="510" t="s">
        <v>31</v>
      </c>
      <c r="B2" s="510"/>
      <c r="C2" s="510"/>
      <c r="D2" s="510"/>
      <c r="E2" s="510"/>
      <c r="F2" s="510"/>
      <c r="G2" s="510"/>
      <c r="H2" s="510"/>
      <c r="I2" s="510"/>
      <c r="J2" s="510"/>
      <c r="K2" s="510"/>
      <c r="L2" s="510"/>
      <c r="M2" s="510"/>
      <c r="AC2" s="46"/>
      <c r="AD2" s="46"/>
      <c r="AJ2" s="419" t="s">
        <v>30</v>
      </c>
      <c r="AK2" s="419"/>
      <c r="AL2" s="419"/>
      <c r="AM2" s="488">
        <v>1</v>
      </c>
      <c r="AN2" s="489"/>
      <c r="AO2" s="489"/>
      <c r="AP2" s="490"/>
    </row>
    <row r="3" spans="1:49" s="45" customFormat="1" ht="36" customHeight="1">
      <c r="A3" s="419" t="s">
        <v>32</v>
      </c>
      <c r="B3" s="419"/>
      <c r="C3" s="419"/>
      <c r="D3" s="419"/>
      <c r="E3" s="419"/>
      <c r="F3" s="419"/>
      <c r="G3" s="419"/>
      <c r="H3" s="491" t="s">
        <v>366</v>
      </c>
      <c r="I3" s="492"/>
      <c r="J3" s="492"/>
      <c r="K3" s="492"/>
      <c r="L3" s="492"/>
      <c r="M3" s="492"/>
      <c r="N3" s="492"/>
      <c r="O3" s="492"/>
      <c r="P3" s="492"/>
      <c r="Q3" s="492"/>
      <c r="R3" s="492"/>
      <c r="S3" s="492"/>
      <c r="T3" s="492"/>
      <c r="U3" s="492"/>
      <c r="V3" s="492"/>
      <c r="W3" s="492"/>
      <c r="X3" s="492"/>
      <c r="Y3" s="492"/>
      <c r="Z3" s="492"/>
      <c r="AA3" s="492"/>
      <c r="AB3" s="493"/>
      <c r="AC3" s="475" t="s">
        <v>34</v>
      </c>
      <c r="AD3" s="421"/>
      <c r="AE3" s="421"/>
      <c r="AF3" s="422"/>
      <c r="AG3" s="494"/>
      <c r="AH3" s="495"/>
      <c r="AI3" s="495"/>
      <c r="AJ3" s="495"/>
      <c r="AK3" s="495"/>
      <c r="AL3" s="495"/>
      <c r="AM3" s="495"/>
      <c r="AN3" s="495"/>
      <c r="AO3" s="495"/>
      <c r="AP3" s="496"/>
      <c r="AU3" s="45">
        <v>1</v>
      </c>
      <c r="AV3" s="45" t="s">
        <v>30</v>
      </c>
      <c r="AW3" s="235">
        <f>AM2</f>
        <v>1</v>
      </c>
    </row>
    <row r="4" spans="1:49" s="45" customFormat="1" ht="18" customHeight="1">
      <c r="A4" s="423" t="s">
        <v>33</v>
      </c>
      <c r="B4" s="424"/>
      <c r="C4" s="424"/>
      <c r="D4" s="424"/>
      <c r="E4" s="424"/>
      <c r="F4" s="424"/>
      <c r="G4" s="505"/>
      <c r="H4" s="427"/>
      <c r="I4" s="428"/>
      <c r="J4" s="428"/>
      <c r="K4" s="428"/>
      <c r="L4" s="428"/>
      <c r="M4" s="428"/>
      <c r="N4" s="428"/>
      <c r="O4" s="428"/>
      <c r="P4" s="428"/>
      <c r="Q4" s="428"/>
      <c r="R4" s="428"/>
      <c r="S4" s="428"/>
      <c r="T4" s="428"/>
      <c r="U4" s="428"/>
      <c r="V4" s="428"/>
      <c r="W4" s="428"/>
      <c r="X4" s="428"/>
      <c r="Y4" s="428"/>
      <c r="Z4" s="428"/>
      <c r="AA4" s="428"/>
      <c r="AB4" s="503"/>
      <c r="AC4" s="423" t="s">
        <v>230</v>
      </c>
      <c r="AD4" s="424"/>
      <c r="AE4" s="424"/>
      <c r="AF4" s="424"/>
      <c r="AG4" s="427"/>
      <c r="AH4" s="428"/>
      <c r="AI4" s="428"/>
      <c r="AJ4" s="428"/>
      <c r="AK4" s="428"/>
      <c r="AL4" s="428"/>
      <c r="AM4" s="428"/>
      <c r="AN4" s="428"/>
      <c r="AO4" s="428"/>
      <c r="AP4" s="447" t="s">
        <v>37</v>
      </c>
      <c r="AU4" s="45">
        <v>2</v>
      </c>
      <c r="AV4" s="45" t="s">
        <v>32</v>
      </c>
      <c r="AW4" s="235" t="str">
        <f>H3</f>
        <v>山形市</v>
      </c>
    </row>
    <row r="5" spans="1:49" s="45" customFormat="1" ht="18" customHeight="1">
      <c r="A5" s="506"/>
      <c r="B5" s="507"/>
      <c r="C5" s="507"/>
      <c r="D5" s="507"/>
      <c r="E5" s="507"/>
      <c r="F5" s="507"/>
      <c r="G5" s="508"/>
      <c r="H5" s="429"/>
      <c r="I5" s="430"/>
      <c r="J5" s="430"/>
      <c r="K5" s="430"/>
      <c r="L5" s="430"/>
      <c r="M5" s="430"/>
      <c r="N5" s="430"/>
      <c r="O5" s="430"/>
      <c r="P5" s="430"/>
      <c r="Q5" s="430"/>
      <c r="R5" s="430"/>
      <c r="S5" s="430"/>
      <c r="T5" s="430"/>
      <c r="U5" s="430"/>
      <c r="V5" s="430"/>
      <c r="W5" s="430"/>
      <c r="X5" s="430"/>
      <c r="Y5" s="430"/>
      <c r="Z5" s="430"/>
      <c r="AA5" s="430"/>
      <c r="AB5" s="509"/>
      <c r="AC5" s="425"/>
      <c r="AD5" s="426"/>
      <c r="AE5" s="426"/>
      <c r="AF5" s="426"/>
      <c r="AG5" s="429"/>
      <c r="AH5" s="430"/>
      <c r="AI5" s="430"/>
      <c r="AJ5" s="430"/>
      <c r="AK5" s="430"/>
      <c r="AL5" s="430"/>
      <c r="AM5" s="430"/>
      <c r="AN5" s="430"/>
      <c r="AO5" s="430"/>
      <c r="AP5" s="448"/>
      <c r="AU5" s="45">
        <v>3</v>
      </c>
      <c r="AV5" s="45" t="s">
        <v>35</v>
      </c>
      <c r="AW5" s="235">
        <f>H6</f>
        <v>0</v>
      </c>
    </row>
    <row r="6" spans="1:49" s="45" customFormat="1" ht="18" customHeight="1">
      <c r="A6" s="497" t="s">
        <v>35</v>
      </c>
      <c r="B6" s="498"/>
      <c r="C6" s="498"/>
      <c r="D6" s="498"/>
      <c r="E6" s="498"/>
      <c r="F6" s="498"/>
      <c r="G6" s="499"/>
      <c r="H6" s="427"/>
      <c r="I6" s="428"/>
      <c r="J6" s="428"/>
      <c r="K6" s="428"/>
      <c r="L6" s="428"/>
      <c r="M6" s="428"/>
      <c r="N6" s="428"/>
      <c r="O6" s="428"/>
      <c r="P6" s="428"/>
      <c r="Q6" s="428"/>
      <c r="R6" s="428"/>
      <c r="S6" s="428"/>
      <c r="T6" s="428"/>
      <c r="U6" s="428"/>
      <c r="V6" s="428"/>
      <c r="W6" s="428"/>
      <c r="X6" s="428"/>
      <c r="Y6" s="428"/>
      <c r="Z6" s="428"/>
      <c r="AA6" s="428"/>
      <c r="AB6" s="503"/>
      <c r="AC6" s="227"/>
      <c r="AD6" s="419" t="s">
        <v>231</v>
      </c>
      <c r="AE6" s="419"/>
      <c r="AF6" s="419"/>
      <c r="AG6" s="479" t="s">
        <v>39</v>
      </c>
      <c r="AH6" s="451"/>
      <c r="AI6" s="451"/>
      <c r="AJ6" s="451" t="s">
        <v>40</v>
      </c>
      <c r="AK6" s="451"/>
      <c r="AL6" s="44"/>
      <c r="AM6" s="451" t="s">
        <v>41</v>
      </c>
      <c r="AN6" s="451"/>
      <c r="AO6" s="44"/>
      <c r="AP6" s="47" t="s">
        <v>37</v>
      </c>
      <c r="AU6" s="45">
        <v>4</v>
      </c>
      <c r="AV6" s="45" t="s">
        <v>34</v>
      </c>
      <c r="AW6" s="236">
        <f>AG3</f>
        <v>0</v>
      </c>
    </row>
    <row r="7" spans="1:49" s="45" customFormat="1" ht="18" customHeight="1">
      <c r="A7" s="500"/>
      <c r="B7" s="501"/>
      <c r="C7" s="501"/>
      <c r="D7" s="501"/>
      <c r="E7" s="501"/>
      <c r="F7" s="501"/>
      <c r="G7" s="502"/>
      <c r="H7" s="436"/>
      <c r="I7" s="437"/>
      <c r="J7" s="437"/>
      <c r="K7" s="437"/>
      <c r="L7" s="437"/>
      <c r="M7" s="437"/>
      <c r="N7" s="437"/>
      <c r="O7" s="437"/>
      <c r="P7" s="437"/>
      <c r="Q7" s="437"/>
      <c r="R7" s="437"/>
      <c r="S7" s="437"/>
      <c r="T7" s="437"/>
      <c r="U7" s="437"/>
      <c r="V7" s="437"/>
      <c r="W7" s="437"/>
      <c r="X7" s="437"/>
      <c r="Y7" s="437"/>
      <c r="Z7" s="437"/>
      <c r="AA7" s="437"/>
      <c r="AB7" s="504"/>
      <c r="AC7" s="228"/>
      <c r="AD7" s="419"/>
      <c r="AE7" s="419"/>
      <c r="AF7" s="419"/>
      <c r="AG7" s="452"/>
      <c r="AH7" s="452"/>
      <c r="AI7" s="452"/>
      <c r="AJ7" s="452" t="s">
        <v>42</v>
      </c>
      <c r="AK7" s="452"/>
      <c r="AL7" s="46"/>
      <c r="AM7" s="452" t="s">
        <v>41</v>
      </c>
      <c r="AN7" s="452"/>
      <c r="AO7" s="46"/>
      <c r="AP7" s="48" t="s">
        <v>37</v>
      </c>
      <c r="AU7" s="45">
        <v>5</v>
      </c>
      <c r="AV7" s="45" t="s">
        <v>305</v>
      </c>
      <c r="AW7" s="235">
        <f>AM4</f>
        <v>0</v>
      </c>
    </row>
    <row r="8" spans="1:49" s="45" customFormat="1" ht="18" customHeight="1">
      <c r="A8" s="438" t="s">
        <v>36</v>
      </c>
      <c r="B8" s="439"/>
      <c r="C8" s="439"/>
      <c r="D8" s="439"/>
      <c r="E8" s="439"/>
      <c r="F8" s="439"/>
      <c r="G8" s="440"/>
      <c r="H8" s="427"/>
      <c r="I8" s="428"/>
      <c r="J8" s="428"/>
      <c r="K8" s="428"/>
      <c r="L8" s="428"/>
      <c r="M8" s="428"/>
      <c r="N8" s="428"/>
      <c r="O8" s="428"/>
      <c r="P8" s="428"/>
      <c r="Q8" s="428"/>
      <c r="R8" s="428"/>
      <c r="S8" s="428"/>
      <c r="T8" s="428"/>
      <c r="U8" s="428"/>
      <c r="V8" s="428"/>
      <c r="W8" s="428"/>
      <c r="X8" s="428"/>
      <c r="Y8" s="428"/>
      <c r="Z8" s="428"/>
      <c r="AA8" s="428"/>
      <c r="AB8" s="503"/>
      <c r="AC8" s="227"/>
      <c r="AD8" s="462" t="s">
        <v>232</v>
      </c>
      <c r="AE8" s="462"/>
      <c r="AF8" s="462"/>
      <c r="AG8" s="451" t="s">
        <v>233</v>
      </c>
      <c r="AH8" s="451"/>
      <c r="AI8" s="451"/>
      <c r="AJ8" s="451"/>
      <c r="AK8" s="451"/>
      <c r="AL8" s="460"/>
      <c r="AM8" s="460"/>
      <c r="AN8" s="460"/>
      <c r="AO8" s="460"/>
      <c r="AP8" s="451" t="s">
        <v>37</v>
      </c>
      <c r="AU8" s="45">
        <v>6</v>
      </c>
      <c r="AV8" s="45" t="s">
        <v>306</v>
      </c>
      <c r="AW8" s="237">
        <f>AO8</f>
        <v>0</v>
      </c>
    </row>
    <row r="9" spans="1:49" s="45" customFormat="1" ht="18" customHeight="1">
      <c r="A9" s="444"/>
      <c r="B9" s="445"/>
      <c r="C9" s="445"/>
      <c r="D9" s="445"/>
      <c r="E9" s="445"/>
      <c r="F9" s="445"/>
      <c r="G9" s="446"/>
      <c r="H9" s="429"/>
      <c r="I9" s="430"/>
      <c r="J9" s="430"/>
      <c r="K9" s="430"/>
      <c r="L9" s="430"/>
      <c r="M9" s="430"/>
      <c r="N9" s="430"/>
      <c r="O9" s="430"/>
      <c r="P9" s="430"/>
      <c r="Q9" s="430"/>
      <c r="R9" s="430"/>
      <c r="S9" s="430"/>
      <c r="T9" s="430"/>
      <c r="U9" s="430"/>
      <c r="V9" s="430"/>
      <c r="W9" s="430"/>
      <c r="X9" s="430"/>
      <c r="Y9" s="430"/>
      <c r="Z9" s="430"/>
      <c r="AA9" s="430"/>
      <c r="AB9" s="509"/>
      <c r="AC9" s="227"/>
      <c r="AD9" s="462"/>
      <c r="AE9" s="462"/>
      <c r="AF9" s="462"/>
      <c r="AG9" s="459"/>
      <c r="AH9" s="459"/>
      <c r="AI9" s="459"/>
      <c r="AJ9" s="459"/>
      <c r="AK9" s="459"/>
      <c r="AL9" s="461"/>
      <c r="AM9" s="461"/>
      <c r="AN9" s="461"/>
      <c r="AO9" s="461"/>
      <c r="AP9" s="459"/>
      <c r="AU9" s="45">
        <v>7</v>
      </c>
      <c r="AV9" s="45" t="s">
        <v>44</v>
      </c>
      <c r="AW9" s="237">
        <f>V16</f>
        <v>0</v>
      </c>
    </row>
    <row r="10" spans="1:49" s="45" customFormat="1" ht="18" customHeight="1">
      <c r="A10" s="438" t="s">
        <v>38</v>
      </c>
      <c r="B10" s="439"/>
      <c r="C10" s="439"/>
      <c r="D10" s="439"/>
      <c r="E10" s="439"/>
      <c r="F10" s="439"/>
      <c r="G10" s="440"/>
      <c r="H10" s="427"/>
      <c r="I10" s="428"/>
      <c r="J10" s="428"/>
      <c r="K10" s="428"/>
      <c r="L10" s="428"/>
      <c r="M10" s="428"/>
      <c r="N10" s="428"/>
      <c r="O10" s="428"/>
      <c r="P10" s="428"/>
      <c r="Q10" s="428"/>
      <c r="R10" s="428"/>
      <c r="S10" s="428"/>
      <c r="T10" s="428"/>
      <c r="U10" s="428"/>
      <c r="V10" s="428"/>
      <c r="W10" s="428"/>
      <c r="X10" s="428"/>
      <c r="Y10" s="428"/>
      <c r="Z10" s="428"/>
      <c r="AA10" s="428"/>
      <c r="AB10" s="428"/>
      <c r="AC10" s="431" t="s">
        <v>236</v>
      </c>
      <c r="AD10" s="431"/>
      <c r="AE10" s="431"/>
      <c r="AF10" s="431"/>
      <c r="AG10" s="432">
        <f>【様式２】取組主体計画!H44</f>
        <v>1</v>
      </c>
      <c r="AH10" s="433"/>
      <c r="AI10" s="433"/>
      <c r="AJ10" s="433"/>
      <c r="AK10" s="433"/>
      <c r="AL10" s="433"/>
      <c r="AM10" s="433"/>
      <c r="AN10" s="433"/>
      <c r="AO10" s="433"/>
      <c r="AP10" s="449" t="s">
        <v>37</v>
      </c>
      <c r="AU10" s="45">
        <v>8</v>
      </c>
      <c r="AV10" s="45" t="s">
        <v>46</v>
      </c>
      <c r="AW10" s="238">
        <f>A26</f>
        <v>50</v>
      </c>
    </row>
    <row r="11" spans="1:49" s="45" customFormat="1" ht="18" customHeight="1">
      <c r="A11" s="441"/>
      <c r="B11" s="442"/>
      <c r="C11" s="442"/>
      <c r="D11" s="442"/>
      <c r="E11" s="442"/>
      <c r="F11" s="442"/>
      <c r="G11" s="443"/>
      <c r="H11" s="436"/>
      <c r="I11" s="437"/>
      <c r="J11" s="437"/>
      <c r="K11" s="437"/>
      <c r="L11" s="437"/>
      <c r="M11" s="437"/>
      <c r="N11" s="437"/>
      <c r="O11" s="437"/>
      <c r="P11" s="437"/>
      <c r="Q11" s="437"/>
      <c r="R11" s="437"/>
      <c r="S11" s="437"/>
      <c r="T11" s="437"/>
      <c r="U11" s="437"/>
      <c r="V11" s="437"/>
      <c r="W11" s="437"/>
      <c r="X11" s="437"/>
      <c r="Y11" s="437"/>
      <c r="Z11" s="437"/>
      <c r="AA11" s="437"/>
      <c r="AB11" s="437"/>
      <c r="AC11" s="431"/>
      <c r="AD11" s="431"/>
      <c r="AE11" s="431"/>
      <c r="AF11" s="431"/>
      <c r="AG11" s="434"/>
      <c r="AH11" s="435"/>
      <c r="AI11" s="435"/>
      <c r="AJ11" s="435"/>
      <c r="AK11" s="435"/>
      <c r="AL11" s="435"/>
      <c r="AM11" s="435"/>
      <c r="AN11" s="435"/>
      <c r="AO11" s="435"/>
      <c r="AP11" s="450"/>
      <c r="AU11" s="45">
        <v>9</v>
      </c>
      <c r="AV11" s="45" t="s">
        <v>47</v>
      </c>
      <c r="AW11" s="238">
        <f>E26</f>
        <v>50</v>
      </c>
    </row>
    <row r="12" spans="1:49" s="45" customFormat="1" ht="36" customHeight="1">
      <c r="A12" s="441"/>
      <c r="B12" s="442"/>
      <c r="C12" s="442"/>
      <c r="D12" s="442"/>
      <c r="E12" s="442"/>
      <c r="F12" s="442"/>
      <c r="G12" s="443"/>
      <c r="H12" s="436"/>
      <c r="I12" s="437"/>
      <c r="J12" s="437"/>
      <c r="K12" s="437"/>
      <c r="L12" s="437"/>
      <c r="M12" s="437"/>
      <c r="N12" s="437"/>
      <c r="O12" s="437"/>
      <c r="P12" s="437"/>
      <c r="Q12" s="437"/>
      <c r="R12" s="437"/>
      <c r="S12" s="437"/>
      <c r="T12" s="437"/>
      <c r="U12" s="437"/>
      <c r="V12" s="437"/>
      <c r="W12" s="437"/>
      <c r="X12" s="437"/>
      <c r="Y12" s="437"/>
      <c r="Z12" s="437"/>
      <c r="AA12" s="437"/>
      <c r="AB12" s="437"/>
      <c r="AC12" s="453" t="s">
        <v>43</v>
      </c>
      <c r="AD12" s="454"/>
      <c r="AE12" s="454"/>
      <c r="AF12" s="455"/>
      <c r="AG12" s="456" t="s">
        <v>234</v>
      </c>
      <c r="AH12" s="457"/>
      <c r="AI12" s="457"/>
      <c r="AJ12" s="457"/>
      <c r="AK12" s="457"/>
      <c r="AL12" s="457"/>
      <c r="AM12" s="457"/>
      <c r="AN12" s="457"/>
      <c r="AO12" s="457"/>
      <c r="AP12" s="458"/>
      <c r="AU12" s="45">
        <v>10</v>
      </c>
      <c r="AV12" s="45" t="s">
        <v>49</v>
      </c>
      <c r="AW12" s="238">
        <f>I26</f>
        <v>0</v>
      </c>
    </row>
    <row r="13" spans="1:49" s="45" customFormat="1" ht="36" customHeight="1">
      <c r="A13" s="444"/>
      <c r="B13" s="445"/>
      <c r="C13" s="445"/>
      <c r="D13" s="445"/>
      <c r="E13" s="445"/>
      <c r="F13" s="445"/>
      <c r="G13" s="446"/>
      <c r="H13" s="429"/>
      <c r="I13" s="430"/>
      <c r="J13" s="430"/>
      <c r="K13" s="430"/>
      <c r="L13" s="430"/>
      <c r="M13" s="430"/>
      <c r="N13" s="430"/>
      <c r="O13" s="430"/>
      <c r="P13" s="430"/>
      <c r="Q13" s="430"/>
      <c r="R13" s="430"/>
      <c r="S13" s="430"/>
      <c r="T13" s="430"/>
      <c r="U13" s="430"/>
      <c r="V13" s="430"/>
      <c r="W13" s="430"/>
      <c r="X13" s="430"/>
      <c r="Y13" s="430"/>
      <c r="Z13" s="430"/>
      <c r="AA13" s="430"/>
      <c r="AB13" s="430"/>
      <c r="AC13" s="453" t="s">
        <v>45</v>
      </c>
      <c r="AD13" s="454"/>
      <c r="AE13" s="454"/>
      <c r="AF13" s="455"/>
      <c r="AG13" s="456" t="s">
        <v>235</v>
      </c>
      <c r="AH13" s="457"/>
      <c r="AI13" s="457"/>
      <c r="AJ13" s="457"/>
      <c r="AK13" s="457"/>
      <c r="AL13" s="457"/>
      <c r="AM13" s="457"/>
      <c r="AN13" s="457"/>
      <c r="AO13" s="457"/>
      <c r="AP13" s="458"/>
      <c r="AU13" s="45">
        <v>11</v>
      </c>
      <c r="AV13" s="45" t="s">
        <v>224</v>
      </c>
      <c r="AW13" s="238">
        <f>O24</f>
        <v>0</v>
      </c>
    </row>
    <row r="14" spans="1:49" s="45" customFormat="1" ht="30" customHeight="1">
      <c r="A14" s="483" t="s">
        <v>237</v>
      </c>
      <c r="B14" s="483"/>
      <c r="C14" s="483"/>
      <c r="D14" s="483"/>
      <c r="E14" s="483"/>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483"/>
      <c r="AL14" s="483"/>
      <c r="AM14" s="483"/>
      <c r="AN14" s="483"/>
      <c r="AO14" s="483"/>
      <c r="AP14" s="483"/>
      <c r="AU14" s="45">
        <v>12</v>
      </c>
      <c r="AV14" s="45" t="s">
        <v>50</v>
      </c>
      <c r="AW14" s="235" t="str">
        <f>AA26</f>
        <v>R9</v>
      </c>
    </row>
    <row r="15" spans="1:49" s="45" customFormat="1" ht="36" customHeight="1">
      <c r="A15" s="480" t="s">
        <v>238</v>
      </c>
      <c r="B15" s="481"/>
      <c r="C15" s="481"/>
      <c r="D15" s="481"/>
      <c r="E15" s="481"/>
      <c r="F15" s="481"/>
      <c r="G15" s="481"/>
      <c r="H15" s="481"/>
      <c r="I15" s="481"/>
      <c r="J15" s="481"/>
      <c r="K15" s="481"/>
      <c r="L15" s="481"/>
      <c r="M15" s="481"/>
      <c r="N15" s="481"/>
      <c r="O15" s="481"/>
      <c r="P15" s="481"/>
      <c r="Q15" s="481"/>
      <c r="R15" s="481"/>
      <c r="S15" s="481"/>
      <c r="T15" s="481"/>
      <c r="U15" s="484"/>
      <c r="V15" s="485" t="s">
        <v>48</v>
      </c>
      <c r="W15" s="486"/>
      <c r="X15" s="486"/>
      <c r="Y15" s="486"/>
      <c r="Z15" s="486"/>
      <c r="AA15" s="486"/>
      <c r="AB15" s="486"/>
      <c r="AC15" s="486"/>
      <c r="AD15" s="486"/>
      <c r="AE15" s="486"/>
      <c r="AF15" s="486"/>
      <c r="AG15" s="486"/>
      <c r="AH15" s="486"/>
      <c r="AI15" s="486"/>
      <c r="AJ15" s="486"/>
      <c r="AK15" s="486"/>
      <c r="AL15" s="486"/>
      <c r="AM15" s="486"/>
      <c r="AN15" s="486"/>
      <c r="AO15" s="486"/>
      <c r="AP15" s="487"/>
      <c r="AU15" s="45">
        <v>13</v>
      </c>
      <c r="AV15" s="45" t="s">
        <v>221</v>
      </c>
      <c r="AW15" s="237">
        <f>O26</f>
        <v>0</v>
      </c>
    </row>
    <row r="16" spans="1:49" s="45" customFormat="1" ht="30" customHeight="1">
      <c r="A16" s="546"/>
      <c r="B16" s="547"/>
      <c r="C16" s="547"/>
      <c r="D16" s="547"/>
      <c r="E16" s="547"/>
      <c r="F16" s="547"/>
      <c r="G16" s="547"/>
      <c r="H16" s="547"/>
      <c r="I16" s="547"/>
      <c r="J16" s="547"/>
      <c r="K16" s="547"/>
      <c r="L16" s="547"/>
      <c r="M16" s="547"/>
      <c r="N16" s="547"/>
      <c r="O16" s="547"/>
      <c r="P16" s="547"/>
      <c r="Q16" s="547"/>
      <c r="R16" s="547"/>
      <c r="S16" s="547"/>
      <c r="T16" s="547"/>
      <c r="U16" s="548"/>
      <c r="V16" s="546"/>
      <c r="W16" s="547"/>
      <c r="X16" s="547"/>
      <c r="Y16" s="547"/>
      <c r="Z16" s="547"/>
      <c r="AA16" s="547"/>
      <c r="AB16" s="547"/>
      <c r="AC16" s="547"/>
      <c r="AD16" s="547"/>
      <c r="AE16" s="547"/>
      <c r="AF16" s="547"/>
      <c r="AG16" s="547"/>
      <c r="AH16" s="547"/>
      <c r="AI16" s="547"/>
      <c r="AJ16" s="547"/>
      <c r="AK16" s="547"/>
      <c r="AL16" s="547"/>
      <c r="AM16" s="547"/>
      <c r="AN16" s="547"/>
      <c r="AO16" s="547"/>
      <c r="AP16" s="548"/>
      <c r="AU16" s="45">
        <v>14</v>
      </c>
      <c r="AV16" s="45" t="s">
        <v>222</v>
      </c>
      <c r="AW16" s="237">
        <f>S26</f>
        <v>0</v>
      </c>
    </row>
    <row r="17" spans="1:52" s="45" customFormat="1" ht="30" customHeight="1">
      <c r="A17" s="549"/>
      <c r="B17" s="550"/>
      <c r="C17" s="550"/>
      <c r="D17" s="550"/>
      <c r="E17" s="550"/>
      <c r="F17" s="550"/>
      <c r="G17" s="550"/>
      <c r="H17" s="550"/>
      <c r="I17" s="550"/>
      <c r="J17" s="550"/>
      <c r="K17" s="550"/>
      <c r="L17" s="550"/>
      <c r="M17" s="550"/>
      <c r="N17" s="550"/>
      <c r="O17" s="550"/>
      <c r="P17" s="550"/>
      <c r="Q17" s="550"/>
      <c r="R17" s="550"/>
      <c r="S17" s="550"/>
      <c r="T17" s="550"/>
      <c r="U17" s="551"/>
      <c r="V17" s="549"/>
      <c r="W17" s="550"/>
      <c r="X17" s="550"/>
      <c r="Y17" s="550"/>
      <c r="Z17" s="550"/>
      <c r="AA17" s="550"/>
      <c r="AB17" s="550"/>
      <c r="AC17" s="550"/>
      <c r="AD17" s="550"/>
      <c r="AE17" s="550"/>
      <c r="AF17" s="550"/>
      <c r="AG17" s="550"/>
      <c r="AH17" s="550"/>
      <c r="AI17" s="550"/>
      <c r="AJ17" s="550"/>
      <c r="AK17" s="550"/>
      <c r="AL17" s="550"/>
      <c r="AM17" s="550"/>
      <c r="AN17" s="550"/>
      <c r="AO17" s="550"/>
      <c r="AP17" s="551"/>
      <c r="AU17" s="45">
        <v>15</v>
      </c>
      <c r="AV17" s="45" t="s">
        <v>223</v>
      </c>
      <c r="AW17" s="239" t="str">
        <f>W26</f>
        <v/>
      </c>
    </row>
    <row r="18" spans="1:52" s="45" customFormat="1" ht="30" customHeight="1">
      <c r="A18" s="549"/>
      <c r="B18" s="550"/>
      <c r="C18" s="550"/>
      <c r="D18" s="550"/>
      <c r="E18" s="550"/>
      <c r="F18" s="550"/>
      <c r="G18" s="550"/>
      <c r="H18" s="550"/>
      <c r="I18" s="550"/>
      <c r="J18" s="550"/>
      <c r="K18" s="550"/>
      <c r="L18" s="550"/>
      <c r="M18" s="550"/>
      <c r="N18" s="550"/>
      <c r="O18" s="550"/>
      <c r="P18" s="550"/>
      <c r="Q18" s="550"/>
      <c r="R18" s="550"/>
      <c r="S18" s="550"/>
      <c r="T18" s="550"/>
      <c r="U18" s="551"/>
      <c r="V18" s="549"/>
      <c r="W18" s="550"/>
      <c r="X18" s="550"/>
      <c r="Y18" s="550"/>
      <c r="Z18" s="550"/>
      <c r="AA18" s="550"/>
      <c r="AB18" s="550"/>
      <c r="AC18" s="550"/>
      <c r="AD18" s="550"/>
      <c r="AE18" s="550"/>
      <c r="AF18" s="550"/>
      <c r="AG18" s="550"/>
      <c r="AH18" s="550"/>
      <c r="AI18" s="550"/>
      <c r="AJ18" s="550"/>
      <c r="AK18" s="550"/>
      <c r="AL18" s="550"/>
      <c r="AM18" s="550"/>
      <c r="AN18" s="550"/>
      <c r="AO18" s="550"/>
      <c r="AP18" s="551"/>
      <c r="AU18" s="45">
        <v>16</v>
      </c>
      <c r="AV18" s="45" t="s">
        <v>69</v>
      </c>
      <c r="AW18" s="237">
        <f>N28</f>
        <v>0</v>
      </c>
    </row>
    <row r="19" spans="1:52" s="45" customFormat="1" ht="30" customHeight="1">
      <c r="A19" s="549"/>
      <c r="B19" s="550"/>
      <c r="C19" s="550"/>
      <c r="D19" s="550"/>
      <c r="E19" s="550"/>
      <c r="F19" s="550"/>
      <c r="G19" s="550"/>
      <c r="H19" s="550"/>
      <c r="I19" s="550"/>
      <c r="J19" s="550"/>
      <c r="K19" s="550"/>
      <c r="L19" s="550"/>
      <c r="M19" s="550"/>
      <c r="N19" s="550"/>
      <c r="O19" s="550"/>
      <c r="P19" s="550"/>
      <c r="Q19" s="550"/>
      <c r="R19" s="550"/>
      <c r="S19" s="550"/>
      <c r="T19" s="550"/>
      <c r="U19" s="551"/>
      <c r="V19" s="549"/>
      <c r="W19" s="550"/>
      <c r="X19" s="550"/>
      <c r="Y19" s="550"/>
      <c r="Z19" s="550"/>
      <c r="AA19" s="550"/>
      <c r="AB19" s="550"/>
      <c r="AC19" s="550"/>
      <c r="AD19" s="550"/>
      <c r="AE19" s="550"/>
      <c r="AF19" s="550"/>
      <c r="AG19" s="550"/>
      <c r="AH19" s="550"/>
      <c r="AI19" s="550"/>
      <c r="AJ19" s="550"/>
      <c r="AK19" s="550"/>
      <c r="AL19" s="550"/>
      <c r="AM19" s="550"/>
      <c r="AN19" s="550"/>
      <c r="AO19" s="550"/>
      <c r="AP19" s="551"/>
      <c r="AU19" s="45">
        <v>17</v>
      </c>
      <c r="AV19" s="45" t="s">
        <v>107</v>
      </c>
      <c r="AW19" s="237">
        <f ca="1">G28</f>
        <v>0</v>
      </c>
    </row>
    <row r="20" spans="1:52" s="45" customFormat="1" ht="30" customHeight="1">
      <c r="A20" s="549"/>
      <c r="B20" s="550"/>
      <c r="C20" s="550"/>
      <c r="D20" s="550"/>
      <c r="E20" s="550"/>
      <c r="F20" s="550"/>
      <c r="G20" s="550"/>
      <c r="H20" s="550"/>
      <c r="I20" s="550"/>
      <c r="J20" s="550"/>
      <c r="K20" s="550"/>
      <c r="L20" s="550"/>
      <c r="M20" s="550"/>
      <c r="N20" s="550"/>
      <c r="O20" s="550"/>
      <c r="P20" s="550"/>
      <c r="Q20" s="550"/>
      <c r="R20" s="550"/>
      <c r="S20" s="550"/>
      <c r="T20" s="550"/>
      <c r="U20" s="551"/>
      <c r="V20" s="549"/>
      <c r="W20" s="550"/>
      <c r="X20" s="550"/>
      <c r="Y20" s="550"/>
      <c r="Z20" s="550"/>
      <c r="AA20" s="550"/>
      <c r="AB20" s="550"/>
      <c r="AC20" s="550"/>
      <c r="AD20" s="550"/>
      <c r="AE20" s="550"/>
      <c r="AF20" s="550"/>
      <c r="AG20" s="550"/>
      <c r="AH20" s="550"/>
      <c r="AI20" s="550"/>
      <c r="AJ20" s="550"/>
      <c r="AK20" s="550"/>
      <c r="AL20" s="550"/>
      <c r="AM20" s="550"/>
      <c r="AN20" s="550"/>
      <c r="AO20" s="550"/>
      <c r="AP20" s="551"/>
      <c r="AU20" s="45">
        <v>18</v>
      </c>
      <c r="AV20" s="45" t="s">
        <v>70</v>
      </c>
      <c r="AW20" s="237">
        <f ca="1">I34</f>
        <v>0</v>
      </c>
    </row>
    <row r="21" spans="1:52" s="45" customFormat="1" ht="30" customHeight="1">
      <c r="A21" s="549"/>
      <c r="B21" s="550"/>
      <c r="C21" s="550"/>
      <c r="D21" s="550"/>
      <c r="E21" s="550"/>
      <c r="F21" s="550"/>
      <c r="G21" s="550"/>
      <c r="H21" s="550"/>
      <c r="I21" s="550"/>
      <c r="J21" s="550"/>
      <c r="K21" s="550"/>
      <c r="L21" s="550"/>
      <c r="M21" s="550"/>
      <c r="N21" s="550"/>
      <c r="O21" s="550"/>
      <c r="P21" s="550"/>
      <c r="Q21" s="550"/>
      <c r="R21" s="550"/>
      <c r="S21" s="550"/>
      <c r="T21" s="550"/>
      <c r="U21" s="551"/>
      <c r="V21" s="549"/>
      <c r="W21" s="550"/>
      <c r="X21" s="550"/>
      <c r="Y21" s="550"/>
      <c r="Z21" s="550"/>
      <c r="AA21" s="550"/>
      <c r="AB21" s="550"/>
      <c r="AC21" s="550"/>
      <c r="AD21" s="550"/>
      <c r="AE21" s="550"/>
      <c r="AF21" s="550"/>
      <c r="AG21" s="550"/>
      <c r="AH21" s="550"/>
      <c r="AI21" s="550"/>
      <c r="AJ21" s="550"/>
      <c r="AK21" s="550"/>
      <c r="AL21" s="550"/>
      <c r="AM21" s="550"/>
      <c r="AN21" s="550"/>
      <c r="AO21" s="550"/>
      <c r="AP21" s="551"/>
      <c r="AU21" s="45">
        <v>19</v>
      </c>
      <c r="AV21" s="45" t="s">
        <v>71</v>
      </c>
      <c r="AW21" s="237">
        <f ca="1">M34</f>
        <v>0</v>
      </c>
    </row>
    <row r="22" spans="1:52" s="45" customFormat="1" ht="30" customHeight="1">
      <c r="A22" s="549"/>
      <c r="B22" s="550"/>
      <c r="C22" s="550"/>
      <c r="D22" s="550"/>
      <c r="E22" s="550"/>
      <c r="F22" s="550"/>
      <c r="G22" s="550"/>
      <c r="H22" s="550"/>
      <c r="I22" s="550"/>
      <c r="J22" s="550"/>
      <c r="K22" s="550"/>
      <c r="L22" s="550"/>
      <c r="M22" s="550"/>
      <c r="N22" s="550"/>
      <c r="O22" s="550"/>
      <c r="P22" s="550"/>
      <c r="Q22" s="550"/>
      <c r="R22" s="550"/>
      <c r="S22" s="550"/>
      <c r="T22" s="550"/>
      <c r="U22" s="551"/>
      <c r="V22" s="549"/>
      <c r="W22" s="550"/>
      <c r="X22" s="550"/>
      <c r="Y22" s="550"/>
      <c r="Z22" s="550"/>
      <c r="AA22" s="550"/>
      <c r="AB22" s="550"/>
      <c r="AC22" s="550"/>
      <c r="AD22" s="550"/>
      <c r="AE22" s="550"/>
      <c r="AF22" s="550"/>
      <c r="AG22" s="550"/>
      <c r="AH22" s="550"/>
      <c r="AI22" s="550"/>
      <c r="AJ22" s="550"/>
      <c r="AK22" s="550"/>
      <c r="AL22" s="550"/>
      <c r="AM22" s="550"/>
      <c r="AN22" s="550"/>
      <c r="AO22" s="550"/>
      <c r="AP22" s="551"/>
      <c r="AU22" s="45">
        <v>20</v>
      </c>
      <c r="AV22" s="45" t="s">
        <v>72</v>
      </c>
      <c r="AW22" s="237">
        <f ca="1">S34</f>
        <v>0</v>
      </c>
      <c r="AX22" s="230"/>
    </row>
    <row r="23" spans="1:52" s="45" customFormat="1" ht="30" customHeight="1">
      <c r="A23" s="552"/>
      <c r="B23" s="553"/>
      <c r="C23" s="553"/>
      <c r="D23" s="553"/>
      <c r="E23" s="553"/>
      <c r="F23" s="553"/>
      <c r="G23" s="553"/>
      <c r="H23" s="553"/>
      <c r="I23" s="553"/>
      <c r="J23" s="553"/>
      <c r="K23" s="553"/>
      <c r="L23" s="553"/>
      <c r="M23" s="553"/>
      <c r="N23" s="553"/>
      <c r="O23" s="553"/>
      <c r="P23" s="553"/>
      <c r="Q23" s="553"/>
      <c r="R23" s="553"/>
      <c r="S23" s="553"/>
      <c r="T23" s="553"/>
      <c r="U23" s="554"/>
      <c r="V23" s="552"/>
      <c r="W23" s="553"/>
      <c r="X23" s="553"/>
      <c r="Y23" s="553"/>
      <c r="Z23" s="553"/>
      <c r="AA23" s="553"/>
      <c r="AB23" s="553"/>
      <c r="AC23" s="553"/>
      <c r="AD23" s="553"/>
      <c r="AE23" s="553"/>
      <c r="AF23" s="553"/>
      <c r="AG23" s="553"/>
      <c r="AH23" s="553"/>
      <c r="AI23" s="553"/>
      <c r="AJ23" s="553"/>
      <c r="AK23" s="553"/>
      <c r="AL23" s="553"/>
      <c r="AM23" s="553"/>
      <c r="AN23" s="553"/>
      <c r="AO23" s="553"/>
      <c r="AP23" s="554"/>
      <c r="AU23" s="45">
        <v>21</v>
      </c>
      <c r="AV23" s="230" t="s">
        <v>77</v>
      </c>
      <c r="AW23" s="240">
        <f ca="1">AI34</f>
        <v>0</v>
      </c>
      <c r="AX23" s="230"/>
    </row>
    <row r="24" spans="1:52" s="45" customFormat="1" ht="30" customHeight="1">
      <c r="A24" s="471" t="s">
        <v>51</v>
      </c>
      <c r="B24" s="471"/>
      <c r="C24" s="471"/>
      <c r="D24" s="471"/>
      <c r="E24" s="471"/>
      <c r="F24" s="471"/>
      <c r="G24" s="471"/>
      <c r="H24" s="471"/>
      <c r="I24" s="471"/>
      <c r="J24" s="471"/>
      <c r="K24" s="471"/>
      <c r="L24" s="471"/>
      <c r="M24" s="537" t="s">
        <v>335</v>
      </c>
      <c r="N24" s="538"/>
      <c r="O24" s="543"/>
      <c r="P24" s="544"/>
      <c r="Q24" s="544"/>
      <c r="R24" s="544"/>
      <c r="S24" s="544"/>
      <c r="T24" s="544"/>
      <c r="U24" s="544"/>
      <c r="V24" s="544"/>
      <c r="W24" s="544"/>
      <c r="X24" s="544"/>
      <c r="Y24" s="544"/>
      <c r="Z24" s="545"/>
      <c r="AA24" s="475" t="s">
        <v>52</v>
      </c>
      <c r="AB24" s="421"/>
      <c r="AC24" s="421"/>
      <c r="AD24" s="421"/>
      <c r="AE24" s="421"/>
      <c r="AF24" s="421"/>
      <c r="AG24" s="421"/>
      <c r="AH24" s="421"/>
      <c r="AI24" s="421"/>
      <c r="AJ24" s="421"/>
      <c r="AK24" s="421"/>
      <c r="AL24" s="421"/>
      <c r="AM24" s="421"/>
      <c r="AN24" s="421"/>
      <c r="AO24" s="421"/>
      <c r="AP24" s="422"/>
      <c r="AU24" s="230"/>
      <c r="AV24" s="230"/>
      <c r="AW24" s="230"/>
      <c r="AX24" s="230"/>
    </row>
    <row r="25" spans="1:52" s="45" customFormat="1" ht="30" customHeight="1">
      <c r="A25" s="474" t="s">
        <v>53</v>
      </c>
      <c r="B25" s="474"/>
      <c r="C25" s="474"/>
      <c r="D25" s="474"/>
      <c r="E25" s="471" t="s">
        <v>54</v>
      </c>
      <c r="F25" s="471"/>
      <c r="G25" s="471"/>
      <c r="H25" s="471"/>
      <c r="I25" s="471" t="s">
        <v>55</v>
      </c>
      <c r="J25" s="471"/>
      <c r="K25" s="471"/>
      <c r="L25" s="471"/>
      <c r="M25" s="539"/>
      <c r="N25" s="540"/>
      <c r="O25" s="462" t="s">
        <v>57</v>
      </c>
      <c r="P25" s="462"/>
      <c r="Q25" s="462"/>
      <c r="R25" s="462"/>
      <c r="S25" s="462" t="s">
        <v>58</v>
      </c>
      <c r="T25" s="462"/>
      <c r="U25" s="462"/>
      <c r="V25" s="462"/>
      <c r="W25" s="475" t="s">
        <v>59</v>
      </c>
      <c r="X25" s="421"/>
      <c r="Y25" s="421"/>
      <c r="Z25" s="422"/>
      <c r="AA25" s="462" t="s">
        <v>56</v>
      </c>
      <c r="AB25" s="462"/>
      <c r="AC25" s="462"/>
      <c r="AD25" s="462"/>
      <c r="AE25" s="485" t="s">
        <v>369</v>
      </c>
      <c r="AF25" s="486"/>
      <c r="AG25" s="486"/>
      <c r="AH25" s="486"/>
      <c r="AI25" s="486"/>
      <c r="AJ25" s="486"/>
      <c r="AK25" s="486"/>
      <c r="AL25" s="486"/>
      <c r="AM25" s="486"/>
      <c r="AN25" s="486"/>
      <c r="AO25" s="486"/>
      <c r="AP25" s="487"/>
      <c r="AU25" s="230"/>
      <c r="AV25" s="230"/>
      <c r="AW25" s="230"/>
      <c r="AX25" s="230"/>
      <c r="AY25" s="230"/>
    </row>
    <row r="26" spans="1:52" s="45" customFormat="1" ht="30" customHeight="1">
      <c r="A26" s="473">
        <f>【様式２】取組主体計画!J44</f>
        <v>50</v>
      </c>
      <c r="B26" s="473"/>
      <c r="C26" s="473"/>
      <c r="D26" s="473"/>
      <c r="E26" s="482">
        <f>【様式２】取組主体計画!L44</f>
        <v>50</v>
      </c>
      <c r="F26" s="482"/>
      <c r="G26" s="482"/>
      <c r="H26" s="482"/>
      <c r="I26" s="472">
        <f>E26-A26</f>
        <v>0</v>
      </c>
      <c r="J26" s="472"/>
      <c r="K26" s="472"/>
      <c r="L26" s="472"/>
      <c r="M26" s="541"/>
      <c r="N26" s="542"/>
      <c r="O26" s="420"/>
      <c r="P26" s="420"/>
      <c r="Q26" s="420"/>
      <c r="R26" s="420"/>
      <c r="S26" s="420"/>
      <c r="T26" s="420"/>
      <c r="U26" s="420"/>
      <c r="V26" s="420"/>
      <c r="W26" s="476" t="str">
        <f>IF((ISBLANK(O26)),"",(IF(O26=0,"皆増",S26/O26-1)))</f>
        <v/>
      </c>
      <c r="X26" s="477"/>
      <c r="Y26" s="477"/>
      <c r="Z26" s="478"/>
      <c r="AA26" s="463" t="s">
        <v>239</v>
      </c>
      <c r="AB26" s="463"/>
      <c r="AC26" s="463"/>
      <c r="AD26" s="463"/>
      <c r="AE26" s="491"/>
      <c r="AF26" s="492"/>
      <c r="AG26" s="492"/>
      <c r="AH26" s="492"/>
      <c r="AI26" s="492"/>
      <c r="AJ26" s="492"/>
      <c r="AK26" s="492"/>
      <c r="AL26" s="492"/>
      <c r="AM26" s="492"/>
      <c r="AN26" s="492"/>
      <c r="AO26" s="492"/>
      <c r="AP26" s="493"/>
      <c r="AU26" s="230"/>
      <c r="AV26" s="230"/>
      <c r="AW26" s="230"/>
      <c r="AX26" s="230"/>
      <c r="AY26" s="230"/>
    </row>
    <row r="27" spans="1:52" s="45" customFormat="1" ht="30" customHeight="1">
      <c r="A27" s="421" t="s">
        <v>242</v>
      </c>
      <c r="B27" s="421"/>
      <c r="C27" s="421"/>
      <c r="D27" s="421"/>
      <c r="E27" s="421"/>
      <c r="F27" s="421"/>
      <c r="G27" s="421"/>
      <c r="H27" s="421"/>
      <c r="I27" s="421"/>
      <c r="J27" s="421"/>
      <c r="K27" s="421"/>
      <c r="L27" s="421"/>
      <c r="M27" s="422"/>
      <c r="N27" s="419" t="s">
        <v>340</v>
      </c>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19"/>
      <c r="AN27" s="419"/>
      <c r="AO27" s="419"/>
      <c r="AP27" s="419"/>
      <c r="AU27" s="230"/>
      <c r="AV27" s="230"/>
      <c r="AW27" s="230"/>
      <c r="AX27" s="230"/>
      <c r="AY27" s="230"/>
      <c r="AZ27" s="230"/>
    </row>
    <row r="28" spans="1:52" s="45" customFormat="1" ht="30" customHeight="1">
      <c r="A28" s="480" t="s">
        <v>60</v>
      </c>
      <c r="B28" s="481"/>
      <c r="C28" s="481"/>
      <c r="D28" s="481"/>
      <c r="E28" s="481"/>
      <c r="F28" s="481"/>
      <c r="G28" s="469">
        <f ca="1">補助金額計算書【遮光資材・反射シート・ハウス以外】!E50</f>
        <v>0</v>
      </c>
      <c r="H28" s="470"/>
      <c r="I28" s="470"/>
      <c r="J28" s="470"/>
      <c r="K28" s="470"/>
      <c r="L28" s="470"/>
      <c r="M28" s="49" t="s">
        <v>61</v>
      </c>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c r="AL28" s="420"/>
      <c r="AM28" s="420"/>
      <c r="AN28" s="420"/>
      <c r="AO28" s="420"/>
      <c r="AP28" s="420"/>
      <c r="AU28" s="230"/>
      <c r="AV28" s="230"/>
      <c r="AW28" s="230"/>
      <c r="AX28" s="230"/>
      <c r="AY28" s="230"/>
      <c r="AZ28" s="230"/>
    </row>
    <row r="29" spans="1:52" s="45" customFormat="1" ht="30" customHeight="1">
      <c r="A29" s="480" t="s">
        <v>62</v>
      </c>
      <c r="B29" s="481"/>
      <c r="C29" s="481"/>
      <c r="D29" s="481"/>
      <c r="E29" s="481"/>
      <c r="F29" s="481"/>
      <c r="G29" s="469">
        <f ca="1">補助金額計算書【遮光資材・反射シート・ハウス以外】!F50</f>
        <v>0</v>
      </c>
      <c r="H29" s="470"/>
      <c r="I29" s="470"/>
      <c r="J29" s="470"/>
      <c r="K29" s="470"/>
      <c r="L29" s="470"/>
      <c r="M29" s="49" t="s">
        <v>61</v>
      </c>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420"/>
      <c r="AL29" s="420"/>
      <c r="AM29" s="420"/>
      <c r="AN29" s="420"/>
      <c r="AO29" s="420"/>
      <c r="AP29" s="420"/>
      <c r="AU29" s="230"/>
      <c r="AV29" s="230"/>
      <c r="AW29" s="230"/>
      <c r="AX29" s="230"/>
      <c r="AY29" s="230"/>
      <c r="AZ29" s="230"/>
    </row>
    <row r="30" spans="1:52" s="45" customFormat="1" ht="30" customHeight="1">
      <c r="A30" s="438" t="s">
        <v>241</v>
      </c>
      <c r="B30" s="439"/>
      <c r="C30" s="439"/>
      <c r="D30" s="439"/>
      <c r="E30" s="439"/>
      <c r="F30" s="439"/>
      <c r="G30" s="464">
        <f ca="1">G28-G29</f>
        <v>0</v>
      </c>
      <c r="H30" s="465"/>
      <c r="I30" s="465"/>
      <c r="J30" s="465"/>
      <c r="K30" s="465"/>
      <c r="L30" s="465"/>
      <c r="M30" s="231" t="s">
        <v>61</v>
      </c>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0"/>
      <c r="AL30" s="420"/>
      <c r="AM30" s="420"/>
      <c r="AN30" s="420"/>
      <c r="AO30" s="420"/>
      <c r="AP30" s="420"/>
      <c r="AU30" s="230"/>
      <c r="AV30" s="230"/>
      <c r="AW30" s="230"/>
      <c r="AX30" s="230"/>
      <c r="AY30" s="230"/>
      <c r="AZ30" s="230"/>
    </row>
    <row r="31" spans="1:52" s="45" customFormat="1" ht="30" customHeight="1">
      <c r="A31" s="444"/>
      <c r="B31" s="445"/>
      <c r="C31" s="445"/>
      <c r="D31" s="445"/>
      <c r="E31" s="445"/>
      <c r="F31" s="445"/>
      <c r="G31" s="466"/>
      <c r="H31" s="467"/>
      <c r="I31" s="467"/>
      <c r="J31" s="467"/>
      <c r="K31" s="467"/>
      <c r="L31" s="467"/>
      <c r="M31" s="467"/>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0"/>
      <c r="AO31" s="420"/>
      <c r="AP31" s="420"/>
      <c r="AU31" s="230"/>
      <c r="AV31" s="230"/>
      <c r="AW31" s="230"/>
      <c r="AX31" s="230"/>
      <c r="AY31" s="230"/>
      <c r="AZ31" s="230"/>
    </row>
    <row r="32" spans="1:52" ht="28.5" customHeight="1">
      <c r="A32" s="438" t="s">
        <v>63</v>
      </c>
      <c r="B32" s="439"/>
      <c r="C32" s="439"/>
      <c r="D32" s="439"/>
      <c r="E32" s="439"/>
      <c r="F32" s="439"/>
      <c r="G32" s="439"/>
      <c r="H32" s="440"/>
      <c r="I32" s="438" t="s">
        <v>97</v>
      </c>
      <c r="J32" s="439"/>
      <c r="K32" s="439"/>
      <c r="L32" s="440"/>
      <c r="M32" s="480" t="s">
        <v>359</v>
      </c>
      <c r="N32" s="481"/>
      <c r="O32" s="481"/>
      <c r="P32" s="481"/>
      <c r="Q32" s="481"/>
      <c r="R32" s="484"/>
      <c r="S32" s="480" t="s">
        <v>360</v>
      </c>
      <c r="T32" s="481"/>
      <c r="U32" s="481"/>
      <c r="V32" s="481"/>
      <c r="W32" s="481"/>
      <c r="X32" s="481"/>
      <c r="Y32" s="481"/>
      <c r="Z32" s="481"/>
      <c r="AA32" s="481"/>
      <c r="AB32" s="481"/>
      <c r="AC32" s="481"/>
      <c r="AD32" s="481"/>
      <c r="AE32" s="481"/>
      <c r="AF32" s="481"/>
      <c r="AG32" s="481"/>
      <c r="AH32" s="484"/>
      <c r="AI32" s="480" t="s">
        <v>361</v>
      </c>
      <c r="AJ32" s="481"/>
      <c r="AK32" s="481"/>
      <c r="AL32" s="481"/>
      <c r="AM32" s="481"/>
      <c r="AN32" s="481"/>
      <c r="AO32" s="481"/>
      <c r="AP32" s="484"/>
    </row>
    <row r="33" spans="1:46" ht="28.5" customHeight="1">
      <c r="A33" s="444"/>
      <c r="B33" s="445"/>
      <c r="C33" s="445"/>
      <c r="D33" s="445"/>
      <c r="E33" s="445"/>
      <c r="F33" s="445"/>
      <c r="G33" s="445"/>
      <c r="H33" s="446"/>
      <c r="I33" s="444"/>
      <c r="J33" s="445"/>
      <c r="K33" s="445"/>
      <c r="L33" s="446"/>
      <c r="M33" s="480" t="s">
        <v>64</v>
      </c>
      <c r="N33" s="481"/>
      <c r="O33" s="481"/>
      <c r="P33" s="484"/>
      <c r="Q33" s="480" t="s">
        <v>65</v>
      </c>
      <c r="R33" s="484"/>
      <c r="S33" s="514" t="s">
        <v>125</v>
      </c>
      <c r="T33" s="515"/>
      <c r="U33" s="515"/>
      <c r="V33" s="516"/>
      <c r="W33" s="480" t="s">
        <v>126</v>
      </c>
      <c r="X33" s="481"/>
      <c r="Y33" s="481"/>
      <c r="Z33" s="484"/>
      <c r="AA33" s="480" t="s">
        <v>66</v>
      </c>
      <c r="AB33" s="481"/>
      <c r="AC33" s="481"/>
      <c r="AD33" s="484"/>
      <c r="AE33" s="480" t="s">
        <v>127</v>
      </c>
      <c r="AF33" s="481"/>
      <c r="AG33" s="481"/>
      <c r="AH33" s="484"/>
      <c r="AI33" s="480" t="s">
        <v>67</v>
      </c>
      <c r="AJ33" s="481"/>
      <c r="AK33" s="481"/>
      <c r="AL33" s="484"/>
      <c r="AM33" s="528" t="s">
        <v>68</v>
      </c>
      <c r="AN33" s="529"/>
      <c r="AO33" s="529"/>
      <c r="AP33" s="530"/>
    </row>
    <row r="34" spans="1:46" ht="28.5" customHeight="1">
      <c r="A34" s="534" t="s">
        <v>243</v>
      </c>
      <c r="B34" s="535"/>
      <c r="C34" s="535"/>
      <c r="D34" s="535"/>
      <c r="E34" s="535"/>
      <c r="F34" s="535"/>
      <c r="G34" s="535"/>
      <c r="H34" s="536"/>
      <c r="I34" s="469">
        <f ca="1">補助金額計算書【遮光資材・反射シート・ハウス以外】!E51</f>
        <v>0</v>
      </c>
      <c r="J34" s="470"/>
      <c r="K34" s="470"/>
      <c r="L34" s="513"/>
      <c r="M34" s="469">
        <f ca="1">補助金額計算書【遮光資材・反射シート・ハウス以外】!K54</f>
        <v>0</v>
      </c>
      <c r="N34" s="470"/>
      <c r="O34" s="470"/>
      <c r="P34" s="513"/>
      <c r="Q34" s="511" t="str">
        <f ca="1">IF((I34=0),"",(M34/I34))</f>
        <v/>
      </c>
      <c r="R34" s="512"/>
      <c r="S34" s="469">
        <f ca="1">ROUNDDOWN(I34/3,0)</f>
        <v>0</v>
      </c>
      <c r="T34" s="470"/>
      <c r="U34" s="470"/>
      <c r="V34" s="513"/>
      <c r="W34" s="469">
        <f ca="1">ROUNDDOWN(M34*2/3,0)</f>
        <v>0</v>
      </c>
      <c r="X34" s="470"/>
      <c r="Y34" s="470"/>
      <c r="Z34" s="513"/>
      <c r="AA34" s="469">
        <v>30000</v>
      </c>
      <c r="AB34" s="470"/>
      <c r="AC34" s="470"/>
      <c r="AD34" s="513"/>
      <c r="AE34" s="469">
        <f ca="1">MIN(S34:AD34)</f>
        <v>0</v>
      </c>
      <c r="AF34" s="470"/>
      <c r="AG34" s="470"/>
      <c r="AH34" s="513"/>
      <c r="AI34" s="469">
        <f ca="1">補助金額計算書【遮光資材・反射シート・ハウス以外】!K51</f>
        <v>0</v>
      </c>
      <c r="AJ34" s="470"/>
      <c r="AK34" s="470"/>
      <c r="AL34" s="513"/>
      <c r="AM34" s="531"/>
      <c r="AN34" s="532"/>
      <c r="AO34" s="532"/>
      <c r="AP34" s="533"/>
    </row>
    <row r="35" spans="1:46" ht="28.5" customHeight="1">
      <c r="A35" s="523" t="s">
        <v>73</v>
      </c>
      <c r="B35" s="523"/>
      <c r="C35" s="523"/>
      <c r="D35" s="523"/>
      <c r="E35" s="523"/>
      <c r="F35" s="523"/>
      <c r="G35" s="524" t="s">
        <v>74</v>
      </c>
      <c r="H35" s="525"/>
      <c r="I35" s="525"/>
      <c r="J35" s="525"/>
      <c r="K35" s="525"/>
      <c r="L35" s="526"/>
      <c r="M35" s="524" t="s">
        <v>75</v>
      </c>
      <c r="N35" s="525"/>
      <c r="O35" s="525"/>
      <c r="P35" s="525"/>
      <c r="Q35" s="525"/>
      <c r="R35" s="526"/>
      <c r="S35" s="524" t="s">
        <v>76</v>
      </c>
      <c r="T35" s="525"/>
      <c r="U35" s="525"/>
      <c r="V35" s="525"/>
      <c r="W35" s="525"/>
      <c r="X35" s="526"/>
      <c r="Y35" s="522"/>
      <c r="Z35" s="522"/>
      <c r="AA35" s="522"/>
      <c r="AB35" s="522"/>
      <c r="AC35" s="522"/>
      <c r="AD35" s="522"/>
      <c r="AE35" s="517"/>
      <c r="AF35" s="518"/>
      <c r="AG35" s="518"/>
      <c r="AH35" s="518"/>
      <c r="AI35" s="518"/>
      <c r="AJ35" s="519"/>
      <c r="AK35" s="517"/>
      <c r="AL35" s="518"/>
      <c r="AM35" s="518"/>
      <c r="AN35" s="518"/>
      <c r="AO35" s="518"/>
      <c r="AP35" s="519"/>
    </row>
    <row r="36" spans="1:46" ht="28.5" customHeight="1">
      <c r="A36" s="521"/>
      <c r="B36" s="521"/>
      <c r="C36" s="521"/>
      <c r="D36" s="521"/>
      <c r="E36" s="521"/>
      <c r="F36" s="521"/>
      <c r="G36" s="521" t="s">
        <v>367</v>
      </c>
      <c r="H36" s="521"/>
      <c r="I36" s="521"/>
      <c r="J36" s="521"/>
      <c r="K36" s="521"/>
      <c r="L36" s="521"/>
      <c r="M36" s="521"/>
      <c r="N36" s="521"/>
      <c r="O36" s="521"/>
      <c r="P36" s="521"/>
      <c r="Q36" s="521"/>
      <c r="R36" s="521"/>
      <c r="S36" s="521"/>
      <c r="T36" s="521"/>
      <c r="U36" s="521"/>
      <c r="V36" s="521"/>
      <c r="W36" s="521"/>
      <c r="X36" s="521"/>
      <c r="Y36" s="520"/>
      <c r="Z36" s="520"/>
      <c r="AA36" s="520"/>
      <c r="AB36" s="520"/>
      <c r="AC36" s="520"/>
      <c r="AD36" s="520"/>
      <c r="AE36" s="520"/>
      <c r="AF36" s="520"/>
      <c r="AG36" s="520"/>
      <c r="AH36" s="520"/>
      <c r="AI36" s="520"/>
      <c r="AJ36" s="520"/>
      <c r="AK36" s="520"/>
      <c r="AL36" s="520"/>
      <c r="AM36" s="520"/>
      <c r="AN36" s="520"/>
      <c r="AO36" s="520"/>
      <c r="AP36" s="520"/>
    </row>
    <row r="37" spans="1:46" ht="28.5" customHeight="1">
      <c r="A37" s="232" t="s">
        <v>364</v>
      </c>
      <c r="B37" s="229"/>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33"/>
      <c r="AI37" s="233"/>
      <c r="AJ37" s="233"/>
      <c r="AK37" s="233"/>
      <c r="AL37" s="233"/>
      <c r="AM37" s="233"/>
      <c r="AN37" s="233"/>
      <c r="AO37" s="229"/>
      <c r="AP37" s="229"/>
    </row>
    <row r="38" spans="1:46" ht="28.5" customHeight="1">
      <c r="A38" s="234"/>
      <c r="B38" s="234"/>
      <c r="C38" s="234"/>
      <c r="D38" s="234"/>
      <c r="E38" s="234"/>
      <c r="F38" s="234"/>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33"/>
      <c r="AI38" s="233"/>
      <c r="AJ38" s="233"/>
      <c r="AK38" s="233"/>
      <c r="AL38" s="233"/>
      <c r="AM38" s="233"/>
      <c r="AN38" s="233"/>
      <c r="AO38" s="229"/>
      <c r="AP38" s="229"/>
    </row>
    <row r="39" spans="1:46" ht="28.5" customHeight="1">
      <c r="AT39" s="230" t="s">
        <v>78</v>
      </c>
    </row>
    <row r="40" spans="1:46" ht="28.5" customHeight="1"/>
    <row r="41" spans="1:46" ht="28.5" customHeight="1"/>
    <row r="42" spans="1:46" ht="28.5" customHeight="1"/>
  </sheetData>
  <sheetProtection sheet="1" objects="1" scenarios="1" formatRows="0"/>
  <mergeCells count="109">
    <mergeCell ref="E1:AL1"/>
    <mergeCell ref="AI32:AP32"/>
    <mergeCell ref="AM33:AP33"/>
    <mergeCell ref="AI33:AL33"/>
    <mergeCell ref="AM34:AP34"/>
    <mergeCell ref="AI34:AL34"/>
    <mergeCell ref="I32:L33"/>
    <mergeCell ref="I34:L34"/>
    <mergeCell ref="AA33:AD33"/>
    <mergeCell ref="A34:H34"/>
    <mergeCell ref="AE26:AP26"/>
    <mergeCell ref="AE25:AP25"/>
    <mergeCell ref="AA24:AP24"/>
    <mergeCell ref="M24:N26"/>
    <mergeCell ref="O24:Z24"/>
    <mergeCell ref="A8:G9"/>
    <mergeCell ref="H8:AB9"/>
    <mergeCell ref="AC13:AF13"/>
    <mergeCell ref="AG13:AP13"/>
    <mergeCell ref="A16:U23"/>
    <mergeCell ref="V16:AP23"/>
    <mergeCell ref="AE34:AH34"/>
    <mergeCell ref="AE33:AH33"/>
    <mergeCell ref="M34:P34"/>
    <mergeCell ref="AE35:AJ35"/>
    <mergeCell ref="AE36:AJ36"/>
    <mergeCell ref="AK35:AP35"/>
    <mergeCell ref="AK36:AP36"/>
    <mergeCell ref="S36:X36"/>
    <mergeCell ref="Y36:AD36"/>
    <mergeCell ref="A36:F36"/>
    <mergeCell ref="G36:L36"/>
    <mergeCell ref="M36:R36"/>
    <mergeCell ref="Y35:AD35"/>
    <mergeCell ref="A35:F35"/>
    <mergeCell ref="G35:L35"/>
    <mergeCell ref="M35:R35"/>
    <mergeCell ref="S35:X35"/>
    <mergeCell ref="Q34:R34"/>
    <mergeCell ref="S34:V34"/>
    <mergeCell ref="W34:Z34"/>
    <mergeCell ref="AA34:AD34"/>
    <mergeCell ref="A32:H33"/>
    <mergeCell ref="M32:R32"/>
    <mergeCell ref="S32:AH32"/>
    <mergeCell ref="M33:P33"/>
    <mergeCell ref="Q33:R33"/>
    <mergeCell ref="S33:V33"/>
    <mergeCell ref="W33:Z33"/>
    <mergeCell ref="AM2:AP2"/>
    <mergeCell ref="H3:AB3"/>
    <mergeCell ref="AC3:AF3"/>
    <mergeCell ref="AG3:AP3"/>
    <mergeCell ref="A6:G7"/>
    <mergeCell ref="H6:AB7"/>
    <mergeCell ref="AM6:AN6"/>
    <mergeCell ref="AM7:AN7"/>
    <mergeCell ref="A4:G5"/>
    <mergeCell ref="H4:AB5"/>
    <mergeCell ref="A2:M2"/>
    <mergeCell ref="A3:G3"/>
    <mergeCell ref="A1:D1"/>
    <mergeCell ref="AJ2:AL2"/>
    <mergeCell ref="G28:L28"/>
    <mergeCell ref="G29:L29"/>
    <mergeCell ref="A24:L24"/>
    <mergeCell ref="I26:L26"/>
    <mergeCell ref="I25:L25"/>
    <mergeCell ref="A26:D26"/>
    <mergeCell ref="A25:D25"/>
    <mergeCell ref="W25:Z25"/>
    <mergeCell ref="W26:Z26"/>
    <mergeCell ref="S25:V25"/>
    <mergeCell ref="O25:R25"/>
    <mergeCell ref="S26:V26"/>
    <mergeCell ref="O26:R26"/>
    <mergeCell ref="AD6:AF7"/>
    <mergeCell ref="AG6:AI7"/>
    <mergeCell ref="A28:F28"/>
    <mergeCell ref="A29:F29"/>
    <mergeCell ref="E26:H26"/>
    <mergeCell ref="E25:H25"/>
    <mergeCell ref="A14:AP14"/>
    <mergeCell ref="A15:U15"/>
    <mergeCell ref="V15:AP15"/>
    <mergeCell ref="N27:AP27"/>
    <mergeCell ref="N28:AP31"/>
    <mergeCell ref="A27:M27"/>
    <mergeCell ref="AC4:AF5"/>
    <mergeCell ref="AG4:AO5"/>
    <mergeCell ref="AC10:AF11"/>
    <mergeCell ref="AG10:AO11"/>
    <mergeCell ref="H10:AB13"/>
    <mergeCell ref="A10:G13"/>
    <mergeCell ref="AP4:AP5"/>
    <mergeCell ref="AP10:AP11"/>
    <mergeCell ref="AJ6:AK6"/>
    <mergeCell ref="AJ7:AK7"/>
    <mergeCell ref="AC12:AF12"/>
    <mergeCell ref="AG12:AP12"/>
    <mergeCell ref="AP8:AP9"/>
    <mergeCell ref="AL8:AO9"/>
    <mergeCell ref="AG8:AK9"/>
    <mergeCell ref="AD8:AF9"/>
    <mergeCell ref="AA26:AD26"/>
    <mergeCell ref="AA25:AD25"/>
    <mergeCell ref="G30:L30"/>
    <mergeCell ref="G31:M31"/>
    <mergeCell ref="A30:F31"/>
  </mergeCells>
  <phoneticPr fontId="2"/>
  <dataValidations count="1">
    <dataValidation type="list" allowBlank="1" showInputMessage="1" showErrorMessage="1" sqref="H4" xr:uid="{8BF57A0A-DCE0-489A-802F-3319F8F1B0F3}">
      <formula1>"　,①農協等,②農業法人,③農業者団体,④農業者（販売農家）"</formula1>
    </dataValidation>
  </dataValidations>
  <pageMargins left="0.59055118110236227" right="0.39370078740157483" top="0.39370078740157483" bottom="0.39370078740157483" header="0.31496062992125984" footer="0.19685039370078741"/>
  <pageSetup paperSize="9" scale="62" orientation="portrait" r:id="rId1"/>
  <ignoredErrors>
    <ignoredError sqref="S34:Z34 AB34:AI34 A26:H26"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DD2CEDDF-B1E5-453B-8CF4-302FC82E07EE}">
          <x14:formula1>
            <xm:f>'リスト（編集しないこと）'!$C$3:$C$5</xm:f>
          </x14:formula1>
          <xm:sqref>G31</xm:sqref>
        </x14:dataValidation>
        <x14:dataValidation type="list" allowBlank="1" showInputMessage="1" showErrorMessage="1" xr:uid="{858F4B57-2FFE-402D-9676-DE2CCB7D4204}">
          <x14:formula1>
            <xm:f>'リスト（編集しないこと）'!$F$3:$F$4</xm:f>
          </x14:formula1>
          <xm:sqref>O24:Z24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0873B-4CCF-4607-A424-E4EEF1358A19}">
  <dimension ref="B3:F8"/>
  <sheetViews>
    <sheetView workbookViewId="0">
      <selection activeCell="D13" sqref="D13"/>
    </sheetView>
  </sheetViews>
  <sheetFormatPr defaultColWidth="8" defaultRowHeight="13.5"/>
  <cols>
    <col min="1" max="1" width="8" style="4"/>
    <col min="2" max="2" width="14.5" style="4" customWidth="1"/>
    <col min="3" max="4" width="8" style="4" customWidth="1"/>
    <col min="5" max="16384" width="8" style="4"/>
  </cols>
  <sheetData>
    <row r="3" spans="2:6">
      <c r="B3" s="4" t="s">
        <v>18</v>
      </c>
      <c r="C3" s="4" t="s">
        <v>98</v>
      </c>
      <c r="D3" s="4">
        <v>0</v>
      </c>
      <c r="E3" s="4" t="s">
        <v>249</v>
      </c>
      <c r="F3" s="4" t="s">
        <v>336</v>
      </c>
    </row>
    <row r="4" spans="2:6">
      <c r="B4" s="4" t="s">
        <v>19</v>
      </c>
      <c r="C4" s="4" t="s">
        <v>99</v>
      </c>
      <c r="D4" s="4">
        <v>1</v>
      </c>
      <c r="E4" s="4" t="s">
        <v>214</v>
      </c>
      <c r="F4" s="4" t="s">
        <v>337</v>
      </c>
    </row>
    <row r="5" spans="2:6">
      <c r="C5" s="4" t="s">
        <v>100</v>
      </c>
      <c r="D5" s="4">
        <v>2</v>
      </c>
      <c r="E5" s="4" t="s">
        <v>280</v>
      </c>
    </row>
    <row r="6" spans="2:6">
      <c r="D6" s="4">
        <v>3</v>
      </c>
      <c r="E6" s="4" t="s">
        <v>281</v>
      </c>
    </row>
    <row r="7" spans="2:6">
      <c r="E7" s="4" t="s">
        <v>216</v>
      </c>
    </row>
    <row r="8" spans="2:6">
      <c r="E8" s="4" t="s">
        <v>251</v>
      </c>
    </row>
  </sheetData>
  <sheetProtection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O69"/>
  <sheetViews>
    <sheetView view="pageBreakPreview" zoomScaleNormal="100" zoomScaleSheetLayoutView="100" workbookViewId="0">
      <pane xSplit="2" ySplit="8" topLeftCell="C9" activePane="bottomRight" state="frozen"/>
      <selection pane="topRight" activeCell="C1" sqref="C1"/>
      <selection pane="bottomLeft" activeCell="A10" sqref="A10"/>
      <selection pane="bottomRight"/>
    </sheetView>
  </sheetViews>
  <sheetFormatPr defaultColWidth="8.75" defaultRowHeight="18.75"/>
  <cols>
    <col min="1" max="1" width="4" style="110" customWidth="1"/>
    <col min="2" max="2" width="12" style="109" customWidth="1"/>
    <col min="3" max="3" width="6" style="109" customWidth="1"/>
    <col min="4" max="5" width="7.5" style="110" customWidth="1"/>
    <col min="6" max="6" width="18" style="110" customWidth="1"/>
    <col min="7" max="8" width="6" style="110" customWidth="1"/>
    <col min="9" max="9" width="10" style="110" customWidth="1"/>
    <col min="10" max="12" width="7" style="112" customWidth="1"/>
    <col min="13" max="14" width="7" style="113" customWidth="1"/>
    <col min="15" max="20" width="6" style="110" customWidth="1"/>
    <col min="21" max="22" width="7" style="113" customWidth="1"/>
    <col min="23" max="24" width="8.375" style="112" customWidth="1"/>
    <col min="25" max="28" width="8.375" style="117" customWidth="1"/>
    <col min="29" max="29" width="8.375" style="112" customWidth="1"/>
    <col min="30" max="30" width="8.375" style="117" customWidth="1"/>
    <col min="31" max="31" width="8.375" style="112" customWidth="1"/>
    <col min="32" max="32" width="12" style="112" customWidth="1"/>
    <col min="33" max="34" width="10" style="110" customWidth="1"/>
    <col min="35" max="37" width="8.5" style="110" customWidth="1"/>
    <col min="38" max="39" width="8.5" style="112" customWidth="1"/>
    <col min="40" max="40" width="3" style="113" customWidth="1"/>
    <col min="41" max="41" width="9" style="110" customWidth="1"/>
    <col min="42" max="16384" width="8.75" style="110"/>
  </cols>
  <sheetData>
    <row r="1" spans="1:41" ht="21" customHeight="1" thickBot="1">
      <c r="A1" s="51" t="s">
        <v>341</v>
      </c>
      <c r="C1" s="110"/>
      <c r="D1" s="582" t="s">
        <v>14</v>
      </c>
      <c r="E1" s="583"/>
      <c r="F1" s="611"/>
      <c r="G1" s="612"/>
      <c r="H1" s="613"/>
      <c r="O1" s="114"/>
      <c r="P1" s="115" t="s">
        <v>228</v>
      </c>
      <c r="Q1" s="590" t="s">
        <v>24</v>
      </c>
      <c r="R1" s="589" t="s">
        <v>23</v>
      </c>
      <c r="S1" s="589"/>
      <c r="T1" s="589"/>
      <c r="U1" s="587" t="s">
        <v>272</v>
      </c>
      <c r="V1" s="596" t="s">
        <v>2</v>
      </c>
      <c r="W1" s="116"/>
      <c r="AN1" s="118"/>
    </row>
    <row r="2" spans="1:41" ht="21" customHeight="1" thickBot="1">
      <c r="A2" s="51" t="s">
        <v>342</v>
      </c>
      <c r="B2" s="119"/>
      <c r="C2" s="110"/>
      <c r="D2" s="582" t="s">
        <v>20</v>
      </c>
      <c r="E2" s="583"/>
      <c r="F2" s="611"/>
      <c r="G2" s="612"/>
      <c r="H2" s="613"/>
      <c r="O2" s="120"/>
      <c r="Q2" s="591"/>
      <c r="R2" s="121" t="s">
        <v>15</v>
      </c>
      <c r="S2" s="121" t="s">
        <v>16</v>
      </c>
      <c r="T2" s="122" t="s">
        <v>17</v>
      </c>
      <c r="U2" s="588"/>
      <c r="V2" s="597"/>
      <c r="W2" s="116"/>
      <c r="AN2" s="118"/>
    </row>
    <row r="3" spans="1:41" ht="21" customHeight="1" thickBot="1">
      <c r="A3" s="119"/>
      <c r="B3" s="119"/>
      <c r="C3" s="110"/>
      <c r="D3" s="582" t="s">
        <v>244</v>
      </c>
      <c r="E3" s="583"/>
      <c r="F3" s="111"/>
      <c r="G3" s="612" t="s">
        <v>137</v>
      </c>
      <c r="H3" s="613"/>
      <c r="O3" s="114"/>
      <c r="Q3" s="123" t="s">
        <v>25</v>
      </c>
      <c r="R3" s="124"/>
      <c r="S3" s="124"/>
      <c r="T3" s="124"/>
      <c r="U3" s="124"/>
      <c r="V3" s="208">
        <f>SUM(R3:U3)</f>
        <v>0</v>
      </c>
      <c r="AN3" s="125"/>
    </row>
    <row r="4" spans="1:41" ht="15" customHeight="1">
      <c r="A4" s="119"/>
      <c r="B4" s="119"/>
      <c r="D4" s="109"/>
      <c r="E4" s="109"/>
      <c r="F4" s="109"/>
      <c r="G4" s="109"/>
      <c r="H4" s="109"/>
      <c r="O4" s="114"/>
      <c r="Q4" s="126" t="s">
        <v>26</v>
      </c>
      <c r="R4" s="127">
        <v>3</v>
      </c>
      <c r="S4" s="127">
        <v>3</v>
      </c>
      <c r="T4" s="128">
        <v>3</v>
      </c>
      <c r="U4" s="128">
        <v>3</v>
      </c>
      <c r="V4" s="128">
        <v>12</v>
      </c>
      <c r="AN4" s="127"/>
    </row>
    <row r="5" spans="1:41" s="114" customFormat="1" ht="6" customHeight="1">
      <c r="B5" s="120"/>
      <c r="C5" s="120"/>
      <c r="J5" s="129"/>
      <c r="K5" s="129"/>
      <c r="L5" s="129"/>
      <c r="M5" s="130"/>
      <c r="N5" s="130"/>
      <c r="U5" s="130"/>
      <c r="V5" s="130"/>
      <c r="W5" s="129"/>
      <c r="X5" s="129"/>
      <c r="Y5" s="131"/>
      <c r="Z5" s="131"/>
      <c r="AA5" s="131"/>
      <c r="AB5" s="131"/>
      <c r="AC5" s="129"/>
      <c r="AD5" s="131"/>
      <c r="AE5" s="129"/>
      <c r="AF5" s="129"/>
      <c r="AL5" s="129"/>
      <c r="AM5" s="129"/>
      <c r="AN5" s="130"/>
    </row>
    <row r="6" spans="1:41" ht="18" customHeight="1">
      <c r="A6" s="614" t="s">
        <v>3</v>
      </c>
      <c r="B6" s="584" t="s">
        <v>4</v>
      </c>
      <c r="C6" s="615" t="s">
        <v>12</v>
      </c>
      <c r="D6" s="573" t="s">
        <v>13</v>
      </c>
      <c r="E6" s="574"/>
      <c r="F6" s="575"/>
      <c r="G6" s="615" t="s">
        <v>5</v>
      </c>
      <c r="H6" s="598" t="s">
        <v>344</v>
      </c>
      <c r="I6" s="617" t="s">
        <v>245</v>
      </c>
      <c r="J6" s="608" t="s">
        <v>246</v>
      </c>
      <c r="K6" s="609"/>
      <c r="L6" s="610"/>
      <c r="M6" s="601" t="s">
        <v>9</v>
      </c>
      <c r="N6" s="602"/>
      <c r="O6" s="618" t="s">
        <v>7</v>
      </c>
      <c r="P6" s="619"/>
      <c r="Q6" s="618" t="s">
        <v>8</v>
      </c>
      <c r="R6" s="619"/>
      <c r="S6" s="618" t="s">
        <v>11</v>
      </c>
      <c r="T6" s="619"/>
      <c r="U6" s="601" t="s">
        <v>271</v>
      </c>
      <c r="V6" s="602"/>
      <c r="W6" s="605" t="s">
        <v>128</v>
      </c>
      <c r="X6" s="606"/>
      <c r="Y6" s="606"/>
      <c r="Z6" s="606"/>
      <c r="AA6" s="606"/>
      <c r="AB6" s="606"/>
      <c r="AC6" s="606"/>
      <c r="AD6" s="606"/>
      <c r="AE6" s="607"/>
      <c r="AF6" s="598" t="s">
        <v>363</v>
      </c>
      <c r="AG6" s="598" t="s">
        <v>135</v>
      </c>
      <c r="AH6" s="598" t="s">
        <v>206</v>
      </c>
      <c r="AI6" s="409" t="s">
        <v>207</v>
      </c>
      <c r="AJ6" s="594" t="s">
        <v>208</v>
      </c>
      <c r="AK6" s="595"/>
      <c r="AL6" s="592" t="s">
        <v>226</v>
      </c>
      <c r="AM6" s="593"/>
      <c r="AN6" s="132"/>
      <c r="AO6" s="133"/>
    </row>
    <row r="7" spans="1:41" ht="36" customHeight="1">
      <c r="A7" s="614"/>
      <c r="B7" s="585"/>
      <c r="C7" s="615"/>
      <c r="D7" s="576"/>
      <c r="E7" s="577"/>
      <c r="F7" s="578"/>
      <c r="G7" s="615"/>
      <c r="H7" s="599"/>
      <c r="I7" s="617"/>
      <c r="J7" s="134" t="s">
        <v>257</v>
      </c>
      <c r="K7" s="135" t="s">
        <v>258</v>
      </c>
      <c r="L7" s="136" t="s">
        <v>1</v>
      </c>
      <c r="M7" s="603"/>
      <c r="N7" s="604"/>
      <c r="O7" s="620"/>
      <c r="P7" s="621"/>
      <c r="Q7" s="620"/>
      <c r="R7" s="621"/>
      <c r="S7" s="620"/>
      <c r="T7" s="621"/>
      <c r="U7" s="603"/>
      <c r="V7" s="604"/>
      <c r="W7" s="137" t="s">
        <v>268</v>
      </c>
      <c r="X7" s="138" t="s">
        <v>248</v>
      </c>
      <c r="Y7" s="139" t="s">
        <v>249</v>
      </c>
      <c r="Z7" s="139" t="s">
        <v>269</v>
      </c>
      <c r="AA7" s="139" t="s">
        <v>250</v>
      </c>
      <c r="AB7" s="139" t="s">
        <v>270</v>
      </c>
      <c r="AC7" s="138" t="s">
        <v>216</v>
      </c>
      <c r="AD7" s="139" t="s">
        <v>251</v>
      </c>
      <c r="AE7" s="140" t="s">
        <v>252</v>
      </c>
      <c r="AF7" s="599"/>
      <c r="AG7" s="599"/>
      <c r="AH7" s="599"/>
      <c r="AI7" s="404" t="s">
        <v>259</v>
      </c>
      <c r="AJ7" s="405" t="s">
        <v>260</v>
      </c>
      <c r="AK7" s="406" t="s">
        <v>261</v>
      </c>
      <c r="AL7" s="407" t="s">
        <v>262</v>
      </c>
      <c r="AM7" s="408" t="s">
        <v>263</v>
      </c>
      <c r="AN7" s="132"/>
      <c r="AO7" s="133"/>
    </row>
    <row r="8" spans="1:41">
      <c r="A8" s="614"/>
      <c r="B8" s="586"/>
      <c r="C8" s="616"/>
      <c r="D8" s="579"/>
      <c r="E8" s="580"/>
      <c r="F8" s="581"/>
      <c r="G8" s="616"/>
      <c r="H8" s="600"/>
      <c r="I8" s="617"/>
      <c r="J8" s="141" t="s">
        <v>254</v>
      </c>
      <c r="K8" s="142" t="s">
        <v>254</v>
      </c>
      <c r="L8" s="143" t="s">
        <v>254</v>
      </c>
      <c r="M8" s="144" t="s">
        <v>0</v>
      </c>
      <c r="N8" s="145" t="s">
        <v>1</v>
      </c>
      <c r="O8" s="146" t="s">
        <v>0</v>
      </c>
      <c r="P8" s="147" t="s">
        <v>1</v>
      </c>
      <c r="Q8" s="146" t="s">
        <v>0</v>
      </c>
      <c r="R8" s="147" t="s">
        <v>1</v>
      </c>
      <c r="S8" s="146" t="s">
        <v>0</v>
      </c>
      <c r="T8" s="147" t="s">
        <v>1</v>
      </c>
      <c r="U8" s="144" t="s">
        <v>0</v>
      </c>
      <c r="V8" s="145" t="s">
        <v>1</v>
      </c>
      <c r="W8" s="416" t="s">
        <v>254</v>
      </c>
      <c r="X8" s="417" t="s">
        <v>254</v>
      </c>
      <c r="Y8" s="418" t="s">
        <v>255</v>
      </c>
      <c r="Z8" s="418" t="s">
        <v>255</v>
      </c>
      <c r="AA8" s="418" t="s">
        <v>255</v>
      </c>
      <c r="AB8" s="418" t="s">
        <v>255</v>
      </c>
      <c r="AC8" s="417" t="s">
        <v>253</v>
      </c>
      <c r="AD8" s="418" t="s">
        <v>256</v>
      </c>
      <c r="AE8" s="410" t="s">
        <v>247</v>
      </c>
      <c r="AF8" s="600"/>
      <c r="AG8" s="600"/>
      <c r="AH8" s="600"/>
      <c r="AI8" s="411" t="s">
        <v>264</v>
      </c>
      <c r="AJ8" s="412" t="s">
        <v>265</v>
      </c>
      <c r="AK8" s="413" t="s">
        <v>266</v>
      </c>
      <c r="AL8" s="414" t="s">
        <v>267</v>
      </c>
      <c r="AM8" s="415" t="s">
        <v>267</v>
      </c>
      <c r="AN8" s="148"/>
    </row>
    <row r="9" spans="1:41">
      <c r="A9" s="149">
        <f>ROW()-8</f>
        <v>1</v>
      </c>
      <c r="B9" s="150" t="s">
        <v>10</v>
      </c>
      <c r="C9" s="149">
        <v>40</v>
      </c>
      <c r="D9" s="570"/>
      <c r="E9" s="571"/>
      <c r="F9" s="572"/>
      <c r="G9" s="149" t="s">
        <v>21</v>
      </c>
      <c r="H9" s="149" t="s">
        <v>21</v>
      </c>
      <c r="I9" s="151">
        <v>2</v>
      </c>
      <c r="J9" s="152">
        <v>50</v>
      </c>
      <c r="K9" s="153">
        <v>30</v>
      </c>
      <c r="L9" s="154">
        <v>50</v>
      </c>
      <c r="M9" s="155">
        <v>5000</v>
      </c>
      <c r="N9" s="156">
        <v>6600</v>
      </c>
      <c r="O9" s="155">
        <v>500</v>
      </c>
      <c r="P9" s="156">
        <v>600</v>
      </c>
      <c r="Q9" s="155">
        <v>2000</v>
      </c>
      <c r="R9" s="156">
        <v>2200</v>
      </c>
      <c r="S9" s="209">
        <f>O9*Q9/1000</f>
        <v>1000</v>
      </c>
      <c r="T9" s="210">
        <f>+P9*R9/1000</f>
        <v>1320</v>
      </c>
      <c r="U9" s="155">
        <v>2500</v>
      </c>
      <c r="V9" s="156">
        <v>3500</v>
      </c>
      <c r="W9" s="152"/>
      <c r="X9" s="153"/>
      <c r="Y9" s="157"/>
      <c r="Z9" s="157"/>
      <c r="AA9" s="157"/>
      <c r="AB9" s="157"/>
      <c r="AC9" s="153"/>
      <c r="AD9" s="157"/>
      <c r="AE9" s="154"/>
      <c r="AF9" s="400" t="s">
        <v>105</v>
      </c>
      <c r="AG9" s="158"/>
      <c r="AH9" s="158"/>
      <c r="AI9" s="158"/>
      <c r="AJ9" s="159"/>
      <c r="AK9" s="160"/>
      <c r="AL9" s="161"/>
      <c r="AM9" s="162"/>
      <c r="AN9" s="163"/>
    </row>
    <row r="10" spans="1:41">
      <c r="A10" s="164">
        <f>ROW()-8</f>
        <v>2</v>
      </c>
      <c r="B10" s="165"/>
      <c r="C10" s="164"/>
      <c r="D10" s="555"/>
      <c r="E10" s="556"/>
      <c r="F10" s="557"/>
      <c r="G10" s="164"/>
      <c r="H10" s="164"/>
      <c r="I10" s="166"/>
      <c r="J10" s="167"/>
      <c r="K10" s="168"/>
      <c r="L10" s="169"/>
      <c r="M10" s="170"/>
      <c r="N10" s="171"/>
      <c r="O10" s="170"/>
      <c r="P10" s="171"/>
      <c r="Q10" s="170"/>
      <c r="R10" s="171"/>
      <c r="S10" s="211">
        <f t="shared" ref="S10:S11" si="0">O10*Q10/1000</f>
        <v>0</v>
      </c>
      <c r="T10" s="212">
        <f t="shared" ref="T10:T11" si="1">+P10*R10/1000</f>
        <v>0</v>
      </c>
      <c r="U10" s="170"/>
      <c r="V10" s="171"/>
      <c r="W10" s="167"/>
      <c r="X10" s="168"/>
      <c r="Y10" s="172"/>
      <c r="Z10" s="172"/>
      <c r="AA10" s="172"/>
      <c r="AB10" s="172"/>
      <c r="AC10" s="168"/>
      <c r="AD10" s="172"/>
      <c r="AE10" s="169"/>
      <c r="AF10" s="401" t="s">
        <v>106</v>
      </c>
      <c r="AG10" s="173"/>
      <c r="AH10" s="173"/>
      <c r="AI10" s="173"/>
      <c r="AJ10" s="174"/>
      <c r="AK10" s="175"/>
      <c r="AL10" s="176"/>
      <c r="AM10" s="177"/>
      <c r="AN10" s="163"/>
    </row>
    <row r="11" spans="1:41">
      <c r="A11" s="164">
        <f t="shared" ref="A11:A43" si="2">ROW()-8</f>
        <v>3</v>
      </c>
      <c r="B11" s="165"/>
      <c r="C11" s="164"/>
      <c r="D11" s="555"/>
      <c r="E11" s="556"/>
      <c r="F11" s="557"/>
      <c r="G11" s="164"/>
      <c r="H11" s="164"/>
      <c r="I11" s="166"/>
      <c r="J11" s="167"/>
      <c r="K11" s="168"/>
      <c r="L11" s="169"/>
      <c r="M11" s="170"/>
      <c r="N11" s="171"/>
      <c r="O11" s="170"/>
      <c r="P11" s="171"/>
      <c r="Q11" s="170"/>
      <c r="R11" s="171"/>
      <c r="S11" s="211">
        <f t="shared" si="0"/>
        <v>0</v>
      </c>
      <c r="T11" s="212">
        <f t="shared" si="1"/>
        <v>0</v>
      </c>
      <c r="U11" s="170"/>
      <c r="V11" s="171"/>
      <c r="W11" s="167"/>
      <c r="X11" s="168"/>
      <c r="Y11" s="172"/>
      <c r="Z11" s="172"/>
      <c r="AA11" s="172"/>
      <c r="AB11" s="172"/>
      <c r="AC11" s="168"/>
      <c r="AD11" s="172"/>
      <c r="AE11" s="169"/>
      <c r="AF11" s="401"/>
      <c r="AG11" s="173"/>
      <c r="AH11" s="173"/>
      <c r="AI11" s="173"/>
      <c r="AJ11" s="174"/>
      <c r="AK11" s="175"/>
      <c r="AL11" s="176"/>
      <c r="AM11" s="177"/>
      <c r="AN11" s="163"/>
    </row>
    <row r="12" spans="1:41">
      <c r="A12" s="164">
        <f t="shared" si="2"/>
        <v>4</v>
      </c>
      <c r="B12" s="165"/>
      <c r="C12" s="164"/>
      <c r="D12" s="555"/>
      <c r="E12" s="556"/>
      <c r="F12" s="557"/>
      <c r="G12" s="164"/>
      <c r="H12" s="164"/>
      <c r="I12" s="166"/>
      <c r="J12" s="167"/>
      <c r="K12" s="168"/>
      <c r="L12" s="169"/>
      <c r="M12" s="170"/>
      <c r="N12" s="171"/>
      <c r="O12" s="170"/>
      <c r="P12" s="171"/>
      <c r="Q12" s="170"/>
      <c r="R12" s="171"/>
      <c r="S12" s="211">
        <f t="shared" ref="S12:S43" si="3">O12*Q12/1000</f>
        <v>0</v>
      </c>
      <c r="T12" s="212">
        <f t="shared" ref="T12:T43" si="4">+P12*R12/1000</f>
        <v>0</v>
      </c>
      <c r="U12" s="170"/>
      <c r="V12" s="171"/>
      <c r="W12" s="167"/>
      <c r="X12" s="168"/>
      <c r="Y12" s="172"/>
      <c r="Z12" s="172"/>
      <c r="AA12" s="172"/>
      <c r="AB12" s="172"/>
      <c r="AC12" s="168"/>
      <c r="AD12" s="172"/>
      <c r="AE12" s="169"/>
      <c r="AF12" s="401"/>
      <c r="AG12" s="173"/>
      <c r="AH12" s="173"/>
      <c r="AI12" s="173"/>
      <c r="AJ12" s="174"/>
      <c r="AK12" s="175"/>
      <c r="AL12" s="176"/>
      <c r="AM12" s="177"/>
      <c r="AN12" s="163"/>
    </row>
    <row r="13" spans="1:41">
      <c r="A13" s="164">
        <f t="shared" si="2"/>
        <v>5</v>
      </c>
      <c r="B13" s="165"/>
      <c r="C13" s="164"/>
      <c r="D13" s="555"/>
      <c r="E13" s="556"/>
      <c r="F13" s="557"/>
      <c r="G13" s="164"/>
      <c r="H13" s="164"/>
      <c r="I13" s="166"/>
      <c r="J13" s="167"/>
      <c r="K13" s="168"/>
      <c r="L13" s="169"/>
      <c r="M13" s="170"/>
      <c r="N13" s="171"/>
      <c r="O13" s="170"/>
      <c r="P13" s="171"/>
      <c r="Q13" s="170"/>
      <c r="R13" s="171"/>
      <c r="S13" s="211">
        <f t="shared" ref="S13:S32" si="5">O13*Q13/1000</f>
        <v>0</v>
      </c>
      <c r="T13" s="212">
        <f t="shared" ref="T13:T32" si="6">+P13*R13/1000</f>
        <v>0</v>
      </c>
      <c r="U13" s="170"/>
      <c r="V13" s="171"/>
      <c r="W13" s="167"/>
      <c r="X13" s="168"/>
      <c r="Y13" s="172"/>
      <c r="Z13" s="172"/>
      <c r="AA13" s="172"/>
      <c r="AB13" s="172"/>
      <c r="AC13" s="168"/>
      <c r="AD13" s="172"/>
      <c r="AE13" s="169"/>
      <c r="AF13" s="401"/>
      <c r="AG13" s="173"/>
      <c r="AH13" s="173"/>
      <c r="AI13" s="173"/>
      <c r="AJ13" s="174"/>
      <c r="AK13" s="175"/>
      <c r="AL13" s="176"/>
      <c r="AM13" s="177"/>
      <c r="AN13" s="163"/>
    </row>
    <row r="14" spans="1:41">
      <c r="A14" s="164">
        <f t="shared" si="2"/>
        <v>6</v>
      </c>
      <c r="B14" s="165"/>
      <c r="C14" s="164"/>
      <c r="D14" s="555"/>
      <c r="E14" s="556"/>
      <c r="F14" s="557"/>
      <c r="G14" s="164"/>
      <c r="H14" s="164"/>
      <c r="I14" s="166"/>
      <c r="J14" s="167"/>
      <c r="K14" s="168"/>
      <c r="L14" s="169"/>
      <c r="M14" s="170"/>
      <c r="N14" s="171"/>
      <c r="O14" s="170"/>
      <c r="P14" s="171"/>
      <c r="Q14" s="170"/>
      <c r="R14" s="171"/>
      <c r="S14" s="211">
        <f t="shared" si="5"/>
        <v>0</v>
      </c>
      <c r="T14" s="212">
        <f t="shared" si="6"/>
        <v>0</v>
      </c>
      <c r="U14" s="170"/>
      <c r="V14" s="171"/>
      <c r="W14" s="167"/>
      <c r="X14" s="168"/>
      <c r="Y14" s="172"/>
      <c r="Z14" s="172"/>
      <c r="AA14" s="172"/>
      <c r="AB14" s="172"/>
      <c r="AC14" s="168"/>
      <c r="AD14" s="172"/>
      <c r="AE14" s="169"/>
      <c r="AF14" s="401"/>
      <c r="AG14" s="173"/>
      <c r="AH14" s="173"/>
      <c r="AI14" s="173"/>
      <c r="AJ14" s="174"/>
      <c r="AK14" s="175"/>
      <c r="AL14" s="176"/>
      <c r="AM14" s="177"/>
      <c r="AN14" s="163"/>
    </row>
    <row r="15" spans="1:41">
      <c r="A15" s="164">
        <f t="shared" si="2"/>
        <v>7</v>
      </c>
      <c r="B15" s="165"/>
      <c r="C15" s="164"/>
      <c r="D15" s="555"/>
      <c r="E15" s="556"/>
      <c r="F15" s="557"/>
      <c r="G15" s="164"/>
      <c r="H15" s="164"/>
      <c r="I15" s="166"/>
      <c r="J15" s="167"/>
      <c r="K15" s="168"/>
      <c r="L15" s="169"/>
      <c r="M15" s="170"/>
      <c r="N15" s="171"/>
      <c r="O15" s="170"/>
      <c r="P15" s="171"/>
      <c r="Q15" s="170"/>
      <c r="R15" s="171"/>
      <c r="S15" s="211">
        <f t="shared" si="5"/>
        <v>0</v>
      </c>
      <c r="T15" s="212">
        <f t="shared" si="6"/>
        <v>0</v>
      </c>
      <c r="U15" s="170"/>
      <c r="V15" s="171"/>
      <c r="W15" s="167"/>
      <c r="X15" s="168"/>
      <c r="Y15" s="172"/>
      <c r="Z15" s="172"/>
      <c r="AA15" s="172"/>
      <c r="AB15" s="172"/>
      <c r="AC15" s="168"/>
      <c r="AD15" s="172"/>
      <c r="AE15" s="169"/>
      <c r="AF15" s="401"/>
      <c r="AG15" s="173"/>
      <c r="AH15" s="173"/>
      <c r="AI15" s="173"/>
      <c r="AJ15" s="174"/>
      <c r="AK15" s="175"/>
      <c r="AL15" s="176"/>
      <c r="AM15" s="177"/>
      <c r="AN15" s="163"/>
    </row>
    <row r="16" spans="1:41">
      <c r="A16" s="164">
        <f t="shared" si="2"/>
        <v>8</v>
      </c>
      <c r="B16" s="165"/>
      <c r="C16" s="164"/>
      <c r="D16" s="555"/>
      <c r="E16" s="556"/>
      <c r="F16" s="557"/>
      <c r="G16" s="164"/>
      <c r="H16" s="164"/>
      <c r="I16" s="166"/>
      <c r="J16" s="167"/>
      <c r="K16" s="168"/>
      <c r="L16" s="169"/>
      <c r="M16" s="170"/>
      <c r="N16" s="171"/>
      <c r="O16" s="170"/>
      <c r="P16" s="171"/>
      <c r="Q16" s="170"/>
      <c r="R16" s="171"/>
      <c r="S16" s="211">
        <f t="shared" si="5"/>
        <v>0</v>
      </c>
      <c r="T16" s="212">
        <f t="shared" si="6"/>
        <v>0</v>
      </c>
      <c r="U16" s="170"/>
      <c r="V16" s="171"/>
      <c r="W16" s="167"/>
      <c r="X16" s="168"/>
      <c r="Y16" s="172"/>
      <c r="Z16" s="172"/>
      <c r="AA16" s="172"/>
      <c r="AB16" s="172"/>
      <c r="AC16" s="168"/>
      <c r="AD16" s="172"/>
      <c r="AE16" s="169"/>
      <c r="AF16" s="401"/>
      <c r="AG16" s="173"/>
      <c r="AH16" s="173"/>
      <c r="AI16" s="173"/>
      <c r="AJ16" s="174"/>
      <c r="AK16" s="175"/>
      <c r="AL16" s="176"/>
      <c r="AM16" s="177"/>
      <c r="AN16" s="163"/>
    </row>
    <row r="17" spans="1:40">
      <c r="A17" s="164">
        <f t="shared" si="2"/>
        <v>9</v>
      </c>
      <c r="B17" s="165"/>
      <c r="C17" s="164"/>
      <c r="D17" s="555"/>
      <c r="E17" s="556"/>
      <c r="F17" s="557"/>
      <c r="G17" s="164"/>
      <c r="H17" s="164"/>
      <c r="I17" s="166"/>
      <c r="J17" s="167"/>
      <c r="K17" s="168"/>
      <c r="L17" s="169"/>
      <c r="M17" s="170"/>
      <c r="N17" s="171"/>
      <c r="O17" s="170"/>
      <c r="P17" s="171"/>
      <c r="Q17" s="170"/>
      <c r="R17" s="171"/>
      <c r="S17" s="211">
        <f t="shared" si="5"/>
        <v>0</v>
      </c>
      <c r="T17" s="212">
        <f t="shared" si="6"/>
        <v>0</v>
      </c>
      <c r="U17" s="170"/>
      <c r="V17" s="171"/>
      <c r="W17" s="167"/>
      <c r="X17" s="168"/>
      <c r="Y17" s="172"/>
      <c r="Z17" s="172"/>
      <c r="AA17" s="172"/>
      <c r="AB17" s="172"/>
      <c r="AC17" s="168"/>
      <c r="AD17" s="172"/>
      <c r="AE17" s="169"/>
      <c r="AF17" s="401"/>
      <c r="AG17" s="173"/>
      <c r="AH17" s="173"/>
      <c r="AI17" s="173"/>
      <c r="AJ17" s="174"/>
      <c r="AK17" s="175"/>
      <c r="AL17" s="176"/>
      <c r="AM17" s="177"/>
      <c r="AN17" s="163"/>
    </row>
    <row r="18" spans="1:40">
      <c r="A18" s="164">
        <f t="shared" si="2"/>
        <v>10</v>
      </c>
      <c r="B18" s="165"/>
      <c r="C18" s="164"/>
      <c r="D18" s="555"/>
      <c r="E18" s="556"/>
      <c r="F18" s="557"/>
      <c r="G18" s="164"/>
      <c r="H18" s="164"/>
      <c r="I18" s="166"/>
      <c r="J18" s="167"/>
      <c r="K18" s="168"/>
      <c r="L18" s="169"/>
      <c r="M18" s="170"/>
      <c r="N18" s="171"/>
      <c r="O18" s="170"/>
      <c r="P18" s="171"/>
      <c r="Q18" s="170"/>
      <c r="R18" s="171"/>
      <c r="S18" s="211">
        <f t="shared" si="5"/>
        <v>0</v>
      </c>
      <c r="T18" s="212">
        <f t="shared" si="6"/>
        <v>0</v>
      </c>
      <c r="U18" s="170"/>
      <c r="V18" s="171"/>
      <c r="W18" s="167"/>
      <c r="X18" s="168"/>
      <c r="Y18" s="172"/>
      <c r="Z18" s="172"/>
      <c r="AA18" s="172"/>
      <c r="AB18" s="172"/>
      <c r="AC18" s="168"/>
      <c r="AD18" s="172"/>
      <c r="AE18" s="169"/>
      <c r="AF18" s="401"/>
      <c r="AG18" s="173"/>
      <c r="AH18" s="173"/>
      <c r="AI18" s="173"/>
      <c r="AJ18" s="174"/>
      <c r="AK18" s="175"/>
      <c r="AL18" s="176"/>
      <c r="AM18" s="177"/>
      <c r="AN18" s="163"/>
    </row>
    <row r="19" spans="1:40">
      <c r="A19" s="164">
        <f t="shared" si="2"/>
        <v>11</v>
      </c>
      <c r="B19" s="165"/>
      <c r="C19" s="164"/>
      <c r="D19" s="555"/>
      <c r="E19" s="556"/>
      <c r="F19" s="557"/>
      <c r="G19" s="164"/>
      <c r="H19" s="164"/>
      <c r="I19" s="166"/>
      <c r="J19" s="167"/>
      <c r="K19" s="168"/>
      <c r="L19" s="169"/>
      <c r="M19" s="170"/>
      <c r="N19" s="171"/>
      <c r="O19" s="170"/>
      <c r="P19" s="171"/>
      <c r="Q19" s="170"/>
      <c r="R19" s="171"/>
      <c r="S19" s="211">
        <f t="shared" si="5"/>
        <v>0</v>
      </c>
      <c r="T19" s="212">
        <f t="shared" si="6"/>
        <v>0</v>
      </c>
      <c r="U19" s="170"/>
      <c r="V19" s="171"/>
      <c r="W19" s="167"/>
      <c r="X19" s="168"/>
      <c r="Y19" s="172"/>
      <c r="Z19" s="172"/>
      <c r="AA19" s="172"/>
      <c r="AB19" s="172"/>
      <c r="AC19" s="168"/>
      <c r="AD19" s="172"/>
      <c r="AE19" s="169"/>
      <c r="AF19" s="401"/>
      <c r="AG19" s="173"/>
      <c r="AH19" s="173"/>
      <c r="AI19" s="173"/>
      <c r="AJ19" s="174"/>
      <c r="AK19" s="175"/>
      <c r="AL19" s="176"/>
      <c r="AM19" s="177"/>
      <c r="AN19" s="163"/>
    </row>
    <row r="20" spans="1:40">
      <c r="A20" s="164">
        <f t="shared" si="2"/>
        <v>12</v>
      </c>
      <c r="B20" s="165"/>
      <c r="C20" s="164"/>
      <c r="D20" s="555"/>
      <c r="E20" s="556"/>
      <c r="F20" s="557"/>
      <c r="G20" s="164"/>
      <c r="H20" s="164"/>
      <c r="I20" s="166"/>
      <c r="J20" s="167"/>
      <c r="K20" s="168"/>
      <c r="L20" s="169"/>
      <c r="M20" s="170"/>
      <c r="N20" s="171"/>
      <c r="O20" s="170"/>
      <c r="P20" s="171"/>
      <c r="Q20" s="170"/>
      <c r="R20" s="171"/>
      <c r="S20" s="211">
        <f t="shared" ref="S20:S25" si="7">O20*Q20/1000</f>
        <v>0</v>
      </c>
      <c r="T20" s="212">
        <f t="shared" ref="T20:T25" si="8">+P20*R20/1000</f>
        <v>0</v>
      </c>
      <c r="U20" s="170"/>
      <c r="V20" s="171"/>
      <c r="W20" s="167"/>
      <c r="X20" s="168"/>
      <c r="Y20" s="172"/>
      <c r="Z20" s="172"/>
      <c r="AA20" s="172"/>
      <c r="AB20" s="172"/>
      <c r="AC20" s="168"/>
      <c r="AD20" s="172"/>
      <c r="AE20" s="169"/>
      <c r="AF20" s="401"/>
      <c r="AG20" s="173"/>
      <c r="AH20" s="173"/>
      <c r="AI20" s="173"/>
      <c r="AJ20" s="174"/>
      <c r="AK20" s="175"/>
      <c r="AL20" s="176"/>
      <c r="AM20" s="177"/>
      <c r="AN20" s="163"/>
    </row>
    <row r="21" spans="1:40">
      <c r="A21" s="164">
        <f t="shared" si="2"/>
        <v>13</v>
      </c>
      <c r="B21" s="165"/>
      <c r="C21" s="164"/>
      <c r="D21" s="555"/>
      <c r="E21" s="556"/>
      <c r="F21" s="557"/>
      <c r="G21" s="164"/>
      <c r="H21" s="164"/>
      <c r="I21" s="166"/>
      <c r="J21" s="167"/>
      <c r="K21" s="168"/>
      <c r="L21" s="169"/>
      <c r="M21" s="170"/>
      <c r="N21" s="171"/>
      <c r="O21" s="170"/>
      <c r="P21" s="171"/>
      <c r="Q21" s="170"/>
      <c r="R21" s="171"/>
      <c r="S21" s="211">
        <f t="shared" si="7"/>
        <v>0</v>
      </c>
      <c r="T21" s="212">
        <f t="shared" si="8"/>
        <v>0</v>
      </c>
      <c r="U21" s="170"/>
      <c r="V21" s="171"/>
      <c r="W21" s="167"/>
      <c r="X21" s="168"/>
      <c r="Y21" s="172"/>
      <c r="Z21" s="172"/>
      <c r="AA21" s="172"/>
      <c r="AB21" s="172"/>
      <c r="AC21" s="168"/>
      <c r="AD21" s="172"/>
      <c r="AE21" s="169"/>
      <c r="AF21" s="401"/>
      <c r="AG21" s="173"/>
      <c r="AH21" s="173"/>
      <c r="AI21" s="173"/>
      <c r="AJ21" s="174"/>
      <c r="AK21" s="175"/>
      <c r="AL21" s="176"/>
      <c r="AM21" s="177"/>
      <c r="AN21" s="163"/>
    </row>
    <row r="22" spans="1:40">
      <c r="A22" s="164">
        <f t="shared" si="2"/>
        <v>14</v>
      </c>
      <c r="B22" s="165"/>
      <c r="C22" s="164"/>
      <c r="D22" s="555"/>
      <c r="E22" s="556"/>
      <c r="F22" s="557"/>
      <c r="G22" s="164"/>
      <c r="H22" s="164"/>
      <c r="I22" s="166"/>
      <c r="J22" s="167"/>
      <c r="K22" s="168"/>
      <c r="L22" s="169"/>
      <c r="M22" s="170"/>
      <c r="N22" s="171"/>
      <c r="O22" s="170"/>
      <c r="P22" s="171"/>
      <c r="Q22" s="170"/>
      <c r="R22" s="171"/>
      <c r="S22" s="211">
        <f t="shared" si="7"/>
        <v>0</v>
      </c>
      <c r="T22" s="212">
        <f t="shared" si="8"/>
        <v>0</v>
      </c>
      <c r="U22" s="170"/>
      <c r="V22" s="171"/>
      <c r="W22" s="167"/>
      <c r="X22" s="168"/>
      <c r="Y22" s="172"/>
      <c r="Z22" s="172"/>
      <c r="AA22" s="172"/>
      <c r="AB22" s="172"/>
      <c r="AC22" s="168"/>
      <c r="AD22" s="172"/>
      <c r="AE22" s="169"/>
      <c r="AF22" s="401"/>
      <c r="AG22" s="173"/>
      <c r="AH22" s="173"/>
      <c r="AI22" s="173"/>
      <c r="AJ22" s="174"/>
      <c r="AK22" s="175"/>
      <c r="AL22" s="176"/>
      <c r="AM22" s="177"/>
      <c r="AN22" s="163"/>
    </row>
    <row r="23" spans="1:40">
      <c r="A23" s="164">
        <f t="shared" si="2"/>
        <v>15</v>
      </c>
      <c r="B23" s="165"/>
      <c r="C23" s="164"/>
      <c r="D23" s="555"/>
      <c r="E23" s="556"/>
      <c r="F23" s="557"/>
      <c r="G23" s="164"/>
      <c r="H23" s="164"/>
      <c r="I23" s="166"/>
      <c r="J23" s="167"/>
      <c r="K23" s="168"/>
      <c r="L23" s="169"/>
      <c r="M23" s="170"/>
      <c r="N23" s="171"/>
      <c r="O23" s="170"/>
      <c r="P23" s="171"/>
      <c r="Q23" s="170"/>
      <c r="R23" s="171"/>
      <c r="S23" s="211">
        <f t="shared" si="7"/>
        <v>0</v>
      </c>
      <c r="T23" s="212">
        <f t="shared" si="8"/>
        <v>0</v>
      </c>
      <c r="U23" s="170"/>
      <c r="V23" s="171"/>
      <c r="W23" s="167"/>
      <c r="X23" s="168"/>
      <c r="Y23" s="172"/>
      <c r="Z23" s="172"/>
      <c r="AA23" s="172"/>
      <c r="AB23" s="172"/>
      <c r="AC23" s="168"/>
      <c r="AD23" s="172"/>
      <c r="AE23" s="169"/>
      <c r="AF23" s="401"/>
      <c r="AG23" s="173"/>
      <c r="AH23" s="173"/>
      <c r="AI23" s="173"/>
      <c r="AJ23" s="174"/>
      <c r="AK23" s="175"/>
      <c r="AL23" s="176"/>
      <c r="AM23" s="177"/>
      <c r="AN23" s="163"/>
    </row>
    <row r="24" spans="1:40">
      <c r="A24" s="164">
        <f t="shared" si="2"/>
        <v>16</v>
      </c>
      <c r="B24" s="165"/>
      <c r="C24" s="164"/>
      <c r="D24" s="555"/>
      <c r="E24" s="556"/>
      <c r="F24" s="557"/>
      <c r="G24" s="164"/>
      <c r="H24" s="164"/>
      <c r="I24" s="166"/>
      <c r="J24" s="167"/>
      <c r="K24" s="168"/>
      <c r="L24" s="169"/>
      <c r="M24" s="170"/>
      <c r="N24" s="171"/>
      <c r="O24" s="170"/>
      <c r="P24" s="171"/>
      <c r="Q24" s="170"/>
      <c r="R24" s="171"/>
      <c r="S24" s="211">
        <f t="shared" si="7"/>
        <v>0</v>
      </c>
      <c r="T24" s="212">
        <f t="shared" si="8"/>
        <v>0</v>
      </c>
      <c r="U24" s="170"/>
      <c r="V24" s="171"/>
      <c r="W24" s="167"/>
      <c r="X24" s="168"/>
      <c r="Y24" s="172"/>
      <c r="Z24" s="172"/>
      <c r="AA24" s="172"/>
      <c r="AB24" s="172"/>
      <c r="AC24" s="168"/>
      <c r="AD24" s="172"/>
      <c r="AE24" s="169"/>
      <c r="AF24" s="401"/>
      <c r="AG24" s="173"/>
      <c r="AH24" s="173"/>
      <c r="AI24" s="173"/>
      <c r="AJ24" s="174"/>
      <c r="AK24" s="175"/>
      <c r="AL24" s="176"/>
      <c r="AM24" s="177"/>
      <c r="AN24" s="163"/>
    </row>
    <row r="25" spans="1:40">
      <c r="A25" s="164">
        <f t="shared" si="2"/>
        <v>17</v>
      </c>
      <c r="B25" s="165"/>
      <c r="C25" s="164"/>
      <c r="D25" s="555"/>
      <c r="E25" s="556"/>
      <c r="F25" s="557"/>
      <c r="G25" s="164"/>
      <c r="H25" s="164"/>
      <c r="I25" s="166"/>
      <c r="J25" s="167"/>
      <c r="K25" s="168"/>
      <c r="L25" s="169"/>
      <c r="M25" s="170"/>
      <c r="N25" s="171"/>
      <c r="O25" s="170"/>
      <c r="P25" s="171"/>
      <c r="Q25" s="170"/>
      <c r="R25" s="171"/>
      <c r="S25" s="211">
        <f t="shared" si="7"/>
        <v>0</v>
      </c>
      <c r="T25" s="212">
        <f t="shared" si="8"/>
        <v>0</v>
      </c>
      <c r="U25" s="170"/>
      <c r="V25" s="171"/>
      <c r="W25" s="167"/>
      <c r="X25" s="168"/>
      <c r="Y25" s="172"/>
      <c r="Z25" s="172"/>
      <c r="AA25" s="172"/>
      <c r="AB25" s="172"/>
      <c r="AC25" s="168"/>
      <c r="AD25" s="172"/>
      <c r="AE25" s="169"/>
      <c r="AF25" s="401"/>
      <c r="AG25" s="173"/>
      <c r="AH25" s="173"/>
      <c r="AI25" s="173"/>
      <c r="AJ25" s="174"/>
      <c r="AK25" s="175"/>
      <c r="AL25" s="176"/>
      <c r="AM25" s="177"/>
      <c r="AN25" s="163"/>
    </row>
    <row r="26" spans="1:40">
      <c r="A26" s="164">
        <f t="shared" si="2"/>
        <v>18</v>
      </c>
      <c r="B26" s="165"/>
      <c r="C26" s="164"/>
      <c r="D26" s="555"/>
      <c r="E26" s="556"/>
      <c r="F26" s="557"/>
      <c r="G26" s="164"/>
      <c r="H26" s="164"/>
      <c r="I26" s="166"/>
      <c r="J26" s="167"/>
      <c r="K26" s="168"/>
      <c r="L26" s="169"/>
      <c r="M26" s="170"/>
      <c r="N26" s="171"/>
      <c r="O26" s="170"/>
      <c r="P26" s="171"/>
      <c r="Q26" s="170"/>
      <c r="R26" s="171"/>
      <c r="S26" s="211">
        <f t="shared" si="5"/>
        <v>0</v>
      </c>
      <c r="T26" s="212">
        <f t="shared" si="6"/>
        <v>0</v>
      </c>
      <c r="U26" s="170"/>
      <c r="V26" s="171"/>
      <c r="W26" s="167"/>
      <c r="X26" s="168"/>
      <c r="Y26" s="172"/>
      <c r="Z26" s="172"/>
      <c r="AA26" s="172"/>
      <c r="AB26" s="172"/>
      <c r="AC26" s="168"/>
      <c r="AD26" s="172"/>
      <c r="AE26" s="169"/>
      <c r="AF26" s="401"/>
      <c r="AG26" s="173"/>
      <c r="AH26" s="173"/>
      <c r="AI26" s="173"/>
      <c r="AJ26" s="174"/>
      <c r="AK26" s="175"/>
      <c r="AL26" s="176"/>
      <c r="AM26" s="177"/>
      <c r="AN26" s="163"/>
    </row>
    <row r="27" spans="1:40">
      <c r="A27" s="164">
        <f t="shared" si="2"/>
        <v>19</v>
      </c>
      <c r="B27" s="165"/>
      <c r="C27" s="164"/>
      <c r="D27" s="555"/>
      <c r="E27" s="556"/>
      <c r="F27" s="557"/>
      <c r="G27" s="164"/>
      <c r="H27" s="164"/>
      <c r="I27" s="166"/>
      <c r="J27" s="167"/>
      <c r="K27" s="168"/>
      <c r="L27" s="169"/>
      <c r="M27" s="170"/>
      <c r="N27" s="171"/>
      <c r="O27" s="170"/>
      <c r="P27" s="171"/>
      <c r="Q27" s="170"/>
      <c r="R27" s="171"/>
      <c r="S27" s="211">
        <f t="shared" si="5"/>
        <v>0</v>
      </c>
      <c r="T27" s="212">
        <f t="shared" si="6"/>
        <v>0</v>
      </c>
      <c r="U27" s="170"/>
      <c r="V27" s="171"/>
      <c r="W27" s="167"/>
      <c r="X27" s="168"/>
      <c r="Y27" s="172"/>
      <c r="Z27" s="172"/>
      <c r="AA27" s="172"/>
      <c r="AB27" s="172"/>
      <c r="AC27" s="168"/>
      <c r="AD27" s="172"/>
      <c r="AE27" s="169"/>
      <c r="AF27" s="401"/>
      <c r="AG27" s="173"/>
      <c r="AH27" s="173"/>
      <c r="AI27" s="173"/>
      <c r="AJ27" s="174"/>
      <c r="AK27" s="175"/>
      <c r="AL27" s="176"/>
      <c r="AM27" s="177"/>
      <c r="AN27" s="163"/>
    </row>
    <row r="28" spans="1:40">
      <c r="A28" s="164">
        <f t="shared" si="2"/>
        <v>20</v>
      </c>
      <c r="B28" s="165"/>
      <c r="C28" s="164"/>
      <c r="D28" s="555"/>
      <c r="E28" s="556"/>
      <c r="F28" s="557"/>
      <c r="G28" s="164"/>
      <c r="H28" s="164"/>
      <c r="I28" s="166"/>
      <c r="J28" s="167"/>
      <c r="K28" s="168"/>
      <c r="L28" s="169"/>
      <c r="M28" s="170"/>
      <c r="N28" s="171"/>
      <c r="O28" s="170"/>
      <c r="P28" s="171"/>
      <c r="Q28" s="170"/>
      <c r="R28" s="171"/>
      <c r="S28" s="211">
        <f t="shared" si="5"/>
        <v>0</v>
      </c>
      <c r="T28" s="212">
        <f t="shared" si="6"/>
        <v>0</v>
      </c>
      <c r="U28" s="170"/>
      <c r="V28" s="171"/>
      <c r="W28" s="167"/>
      <c r="X28" s="168"/>
      <c r="Y28" s="172"/>
      <c r="Z28" s="172"/>
      <c r="AA28" s="172"/>
      <c r="AB28" s="172"/>
      <c r="AC28" s="168"/>
      <c r="AD28" s="172"/>
      <c r="AE28" s="169"/>
      <c r="AF28" s="401"/>
      <c r="AG28" s="173"/>
      <c r="AH28" s="173"/>
      <c r="AI28" s="173"/>
      <c r="AJ28" s="174"/>
      <c r="AK28" s="175"/>
      <c r="AL28" s="176"/>
      <c r="AM28" s="177"/>
      <c r="AN28" s="163"/>
    </row>
    <row r="29" spans="1:40">
      <c r="A29" s="164">
        <f t="shared" si="2"/>
        <v>21</v>
      </c>
      <c r="B29" s="165"/>
      <c r="C29" s="164"/>
      <c r="D29" s="555"/>
      <c r="E29" s="556"/>
      <c r="F29" s="557"/>
      <c r="G29" s="164"/>
      <c r="H29" s="164"/>
      <c r="I29" s="166"/>
      <c r="J29" s="167"/>
      <c r="K29" s="168"/>
      <c r="L29" s="169"/>
      <c r="M29" s="170"/>
      <c r="N29" s="171"/>
      <c r="O29" s="170"/>
      <c r="P29" s="171"/>
      <c r="Q29" s="170"/>
      <c r="R29" s="171"/>
      <c r="S29" s="211">
        <f t="shared" si="5"/>
        <v>0</v>
      </c>
      <c r="T29" s="212">
        <f t="shared" si="6"/>
        <v>0</v>
      </c>
      <c r="U29" s="170"/>
      <c r="V29" s="171"/>
      <c r="W29" s="167"/>
      <c r="X29" s="168"/>
      <c r="Y29" s="172"/>
      <c r="Z29" s="172"/>
      <c r="AA29" s="172"/>
      <c r="AB29" s="172"/>
      <c r="AC29" s="168"/>
      <c r="AD29" s="172"/>
      <c r="AE29" s="169"/>
      <c r="AF29" s="401"/>
      <c r="AG29" s="173"/>
      <c r="AH29" s="173"/>
      <c r="AI29" s="173"/>
      <c r="AJ29" s="174"/>
      <c r="AK29" s="175"/>
      <c r="AL29" s="176"/>
      <c r="AM29" s="177"/>
      <c r="AN29" s="163"/>
    </row>
    <row r="30" spans="1:40">
      <c r="A30" s="164">
        <f t="shared" si="2"/>
        <v>22</v>
      </c>
      <c r="B30" s="165"/>
      <c r="C30" s="164"/>
      <c r="D30" s="555"/>
      <c r="E30" s="556"/>
      <c r="F30" s="557"/>
      <c r="G30" s="164"/>
      <c r="H30" s="164"/>
      <c r="I30" s="166"/>
      <c r="J30" s="167"/>
      <c r="K30" s="168"/>
      <c r="L30" s="169"/>
      <c r="M30" s="170"/>
      <c r="N30" s="171"/>
      <c r="O30" s="170"/>
      <c r="P30" s="171"/>
      <c r="Q30" s="170"/>
      <c r="R30" s="171"/>
      <c r="S30" s="211">
        <f t="shared" si="5"/>
        <v>0</v>
      </c>
      <c r="T30" s="212">
        <f t="shared" si="6"/>
        <v>0</v>
      </c>
      <c r="U30" s="170"/>
      <c r="V30" s="171"/>
      <c r="W30" s="167"/>
      <c r="X30" s="168"/>
      <c r="Y30" s="172"/>
      <c r="Z30" s="172"/>
      <c r="AA30" s="172"/>
      <c r="AB30" s="172"/>
      <c r="AC30" s="168"/>
      <c r="AD30" s="172"/>
      <c r="AE30" s="169"/>
      <c r="AF30" s="401"/>
      <c r="AG30" s="173"/>
      <c r="AH30" s="173"/>
      <c r="AI30" s="173"/>
      <c r="AJ30" s="174"/>
      <c r="AK30" s="175"/>
      <c r="AL30" s="176"/>
      <c r="AM30" s="177"/>
      <c r="AN30" s="163"/>
    </row>
    <row r="31" spans="1:40">
      <c r="A31" s="164">
        <f t="shared" si="2"/>
        <v>23</v>
      </c>
      <c r="B31" s="165"/>
      <c r="C31" s="164"/>
      <c r="D31" s="555"/>
      <c r="E31" s="556"/>
      <c r="F31" s="557"/>
      <c r="G31" s="164"/>
      <c r="H31" s="164"/>
      <c r="I31" s="166"/>
      <c r="J31" s="167"/>
      <c r="K31" s="168"/>
      <c r="L31" s="169"/>
      <c r="M31" s="170"/>
      <c r="N31" s="171"/>
      <c r="O31" s="170"/>
      <c r="P31" s="171"/>
      <c r="Q31" s="170"/>
      <c r="R31" s="171"/>
      <c r="S31" s="211">
        <f t="shared" si="5"/>
        <v>0</v>
      </c>
      <c r="T31" s="212">
        <f t="shared" si="6"/>
        <v>0</v>
      </c>
      <c r="U31" s="170"/>
      <c r="V31" s="171"/>
      <c r="W31" s="167"/>
      <c r="X31" s="168"/>
      <c r="Y31" s="172"/>
      <c r="Z31" s="172"/>
      <c r="AA31" s="172"/>
      <c r="AB31" s="172"/>
      <c r="AC31" s="168"/>
      <c r="AD31" s="172"/>
      <c r="AE31" s="169"/>
      <c r="AF31" s="401"/>
      <c r="AG31" s="173"/>
      <c r="AH31" s="173"/>
      <c r="AI31" s="173"/>
      <c r="AJ31" s="174"/>
      <c r="AK31" s="175"/>
      <c r="AL31" s="176"/>
      <c r="AM31" s="177"/>
      <c r="AN31" s="163"/>
    </row>
    <row r="32" spans="1:40">
      <c r="A32" s="164">
        <f t="shared" si="2"/>
        <v>24</v>
      </c>
      <c r="B32" s="165"/>
      <c r="C32" s="164"/>
      <c r="D32" s="555"/>
      <c r="E32" s="556"/>
      <c r="F32" s="557"/>
      <c r="G32" s="164"/>
      <c r="H32" s="164"/>
      <c r="I32" s="166"/>
      <c r="J32" s="167"/>
      <c r="K32" s="168"/>
      <c r="L32" s="169"/>
      <c r="M32" s="170"/>
      <c r="N32" s="171"/>
      <c r="O32" s="170"/>
      <c r="P32" s="171"/>
      <c r="Q32" s="170"/>
      <c r="R32" s="171"/>
      <c r="S32" s="211">
        <f t="shared" si="5"/>
        <v>0</v>
      </c>
      <c r="T32" s="212">
        <f t="shared" si="6"/>
        <v>0</v>
      </c>
      <c r="U32" s="170"/>
      <c r="V32" s="171"/>
      <c r="W32" s="167"/>
      <c r="X32" s="168"/>
      <c r="Y32" s="172"/>
      <c r="Z32" s="172"/>
      <c r="AA32" s="172"/>
      <c r="AB32" s="172"/>
      <c r="AC32" s="168"/>
      <c r="AD32" s="172"/>
      <c r="AE32" s="169"/>
      <c r="AF32" s="401"/>
      <c r="AG32" s="173"/>
      <c r="AH32" s="173"/>
      <c r="AI32" s="173"/>
      <c r="AJ32" s="174"/>
      <c r="AK32" s="175"/>
      <c r="AL32" s="176"/>
      <c r="AM32" s="177"/>
      <c r="AN32" s="163"/>
    </row>
    <row r="33" spans="1:40">
      <c r="A33" s="164">
        <f t="shared" si="2"/>
        <v>25</v>
      </c>
      <c r="B33" s="165"/>
      <c r="C33" s="164"/>
      <c r="D33" s="555"/>
      <c r="E33" s="556"/>
      <c r="F33" s="557"/>
      <c r="G33" s="164"/>
      <c r="H33" s="164"/>
      <c r="I33" s="166"/>
      <c r="J33" s="167"/>
      <c r="K33" s="168"/>
      <c r="L33" s="169"/>
      <c r="M33" s="170"/>
      <c r="N33" s="171"/>
      <c r="O33" s="170"/>
      <c r="P33" s="171"/>
      <c r="Q33" s="170"/>
      <c r="R33" s="171"/>
      <c r="S33" s="211">
        <f t="shared" si="3"/>
        <v>0</v>
      </c>
      <c r="T33" s="212">
        <f t="shared" si="4"/>
        <v>0</v>
      </c>
      <c r="U33" s="170"/>
      <c r="V33" s="171"/>
      <c r="W33" s="167"/>
      <c r="X33" s="168"/>
      <c r="Y33" s="172"/>
      <c r="Z33" s="172"/>
      <c r="AA33" s="172"/>
      <c r="AB33" s="172"/>
      <c r="AC33" s="168"/>
      <c r="AD33" s="172"/>
      <c r="AE33" s="169"/>
      <c r="AF33" s="401"/>
      <c r="AG33" s="173"/>
      <c r="AH33" s="173"/>
      <c r="AI33" s="173"/>
      <c r="AJ33" s="174"/>
      <c r="AK33" s="175"/>
      <c r="AL33" s="176"/>
      <c r="AM33" s="177"/>
      <c r="AN33" s="163"/>
    </row>
    <row r="34" spans="1:40">
      <c r="A34" s="164">
        <f t="shared" si="2"/>
        <v>26</v>
      </c>
      <c r="B34" s="165"/>
      <c r="C34" s="164"/>
      <c r="D34" s="555"/>
      <c r="E34" s="556"/>
      <c r="F34" s="557"/>
      <c r="G34" s="164"/>
      <c r="H34" s="164"/>
      <c r="I34" s="166"/>
      <c r="J34" s="167"/>
      <c r="K34" s="168"/>
      <c r="L34" s="169"/>
      <c r="M34" s="170"/>
      <c r="N34" s="171"/>
      <c r="O34" s="170"/>
      <c r="P34" s="171"/>
      <c r="Q34" s="170"/>
      <c r="R34" s="171"/>
      <c r="S34" s="211">
        <f t="shared" si="3"/>
        <v>0</v>
      </c>
      <c r="T34" s="212">
        <f t="shared" si="4"/>
        <v>0</v>
      </c>
      <c r="U34" s="170"/>
      <c r="V34" s="171"/>
      <c r="W34" s="167"/>
      <c r="X34" s="168"/>
      <c r="Y34" s="172"/>
      <c r="Z34" s="172"/>
      <c r="AA34" s="172"/>
      <c r="AB34" s="172"/>
      <c r="AC34" s="168"/>
      <c r="AD34" s="172"/>
      <c r="AE34" s="169"/>
      <c r="AF34" s="401"/>
      <c r="AG34" s="173"/>
      <c r="AH34" s="173"/>
      <c r="AI34" s="173"/>
      <c r="AJ34" s="174"/>
      <c r="AK34" s="175"/>
      <c r="AL34" s="176"/>
      <c r="AM34" s="177"/>
      <c r="AN34" s="163"/>
    </row>
    <row r="35" spans="1:40">
      <c r="A35" s="164">
        <f t="shared" si="2"/>
        <v>27</v>
      </c>
      <c r="B35" s="165"/>
      <c r="C35" s="164"/>
      <c r="D35" s="555"/>
      <c r="E35" s="556"/>
      <c r="F35" s="557"/>
      <c r="G35" s="164"/>
      <c r="H35" s="164"/>
      <c r="I35" s="166"/>
      <c r="J35" s="167"/>
      <c r="K35" s="168"/>
      <c r="L35" s="169"/>
      <c r="M35" s="170"/>
      <c r="N35" s="171"/>
      <c r="O35" s="170"/>
      <c r="P35" s="171"/>
      <c r="Q35" s="170"/>
      <c r="R35" s="171"/>
      <c r="S35" s="211">
        <f t="shared" si="3"/>
        <v>0</v>
      </c>
      <c r="T35" s="212">
        <f t="shared" si="4"/>
        <v>0</v>
      </c>
      <c r="U35" s="170"/>
      <c r="V35" s="171"/>
      <c r="W35" s="167"/>
      <c r="X35" s="168"/>
      <c r="Y35" s="172"/>
      <c r="Z35" s="172"/>
      <c r="AA35" s="172"/>
      <c r="AB35" s="172"/>
      <c r="AC35" s="168"/>
      <c r="AD35" s="172"/>
      <c r="AE35" s="169"/>
      <c r="AF35" s="401"/>
      <c r="AG35" s="173"/>
      <c r="AH35" s="173"/>
      <c r="AI35" s="173"/>
      <c r="AJ35" s="174"/>
      <c r="AK35" s="175"/>
      <c r="AL35" s="176"/>
      <c r="AM35" s="177"/>
      <c r="AN35" s="163"/>
    </row>
    <row r="36" spans="1:40">
      <c r="A36" s="164">
        <f t="shared" si="2"/>
        <v>28</v>
      </c>
      <c r="B36" s="165"/>
      <c r="C36" s="164"/>
      <c r="D36" s="555"/>
      <c r="E36" s="556"/>
      <c r="F36" s="557"/>
      <c r="G36" s="164"/>
      <c r="H36" s="164"/>
      <c r="I36" s="166"/>
      <c r="J36" s="167"/>
      <c r="K36" s="168"/>
      <c r="L36" s="169"/>
      <c r="M36" s="170"/>
      <c r="N36" s="171"/>
      <c r="O36" s="170"/>
      <c r="P36" s="171"/>
      <c r="Q36" s="170"/>
      <c r="R36" s="171"/>
      <c r="S36" s="211">
        <f t="shared" si="3"/>
        <v>0</v>
      </c>
      <c r="T36" s="212">
        <f t="shared" si="4"/>
        <v>0</v>
      </c>
      <c r="U36" s="170"/>
      <c r="V36" s="171"/>
      <c r="W36" s="167"/>
      <c r="X36" s="168"/>
      <c r="Y36" s="172"/>
      <c r="Z36" s="172"/>
      <c r="AA36" s="172"/>
      <c r="AB36" s="172"/>
      <c r="AC36" s="168"/>
      <c r="AD36" s="172"/>
      <c r="AE36" s="169"/>
      <c r="AF36" s="401"/>
      <c r="AG36" s="173"/>
      <c r="AH36" s="173"/>
      <c r="AI36" s="173"/>
      <c r="AJ36" s="174"/>
      <c r="AK36" s="175"/>
      <c r="AL36" s="176"/>
      <c r="AM36" s="177"/>
      <c r="AN36" s="163"/>
    </row>
    <row r="37" spans="1:40">
      <c r="A37" s="164">
        <f t="shared" si="2"/>
        <v>29</v>
      </c>
      <c r="B37" s="165"/>
      <c r="C37" s="164"/>
      <c r="D37" s="555"/>
      <c r="E37" s="556"/>
      <c r="F37" s="557"/>
      <c r="G37" s="164"/>
      <c r="H37" s="164"/>
      <c r="I37" s="166"/>
      <c r="J37" s="167"/>
      <c r="K37" s="168"/>
      <c r="L37" s="169"/>
      <c r="M37" s="170"/>
      <c r="N37" s="171"/>
      <c r="O37" s="170"/>
      <c r="P37" s="171"/>
      <c r="Q37" s="170"/>
      <c r="R37" s="171"/>
      <c r="S37" s="211">
        <f t="shared" si="3"/>
        <v>0</v>
      </c>
      <c r="T37" s="212">
        <f t="shared" si="4"/>
        <v>0</v>
      </c>
      <c r="U37" s="170"/>
      <c r="V37" s="171"/>
      <c r="W37" s="167"/>
      <c r="X37" s="168"/>
      <c r="Y37" s="172"/>
      <c r="Z37" s="172"/>
      <c r="AA37" s="172"/>
      <c r="AB37" s="172"/>
      <c r="AC37" s="168"/>
      <c r="AD37" s="172"/>
      <c r="AE37" s="169"/>
      <c r="AF37" s="401"/>
      <c r="AG37" s="173"/>
      <c r="AH37" s="173"/>
      <c r="AI37" s="173"/>
      <c r="AJ37" s="174"/>
      <c r="AK37" s="175"/>
      <c r="AL37" s="176"/>
      <c r="AM37" s="177"/>
      <c r="AN37" s="163"/>
    </row>
    <row r="38" spans="1:40">
      <c r="A38" s="164">
        <f t="shared" si="2"/>
        <v>30</v>
      </c>
      <c r="B38" s="165"/>
      <c r="C38" s="164"/>
      <c r="D38" s="555"/>
      <c r="E38" s="556"/>
      <c r="F38" s="557"/>
      <c r="G38" s="164"/>
      <c r="H38" s="164"/>
      <c r="I38" s="166"/>
      <c r="J38" s="167"/>
      <c r="K38" s="168"/>
      <c r="L38" s="169"/>
      <c r="M38" s="170"/>
      <c r="N38" s="171"/>
      <c r="O38" s="170"/>
      <c r="P38" s="171"/>
      <c r="Q38" s="170"/>
      <c r="R38" s="171"/>
      <c r="S38" s="211">
        <f t="shared" si="3"/>
        <v>0</v>
      </c>
      <c r="T38" s="212">
        <f t="shared" si="4"/>
        <v>0</v>
      </c>
      <c r="U38" s="170"/>
      <c r="V38" s="171"/>
      <c r="W38" s="167"/>
      <c r="X38" s="168"/>
      <c r="Y38" s="172"/>
      <c r="Z38" s="172"/>
      <c r="AA38" s="172"/>
      <c r="AB38" s="172"/>
      <c r="AC38" s="168"/>
      <c r="AD38" s="172"/>
      <c r="AE38" s="169"/>
      <c r="AF38" s="401"/>
      <c r="AG38" s="173"/>
      <c r="AH38" s="173"/>
      <c r="AI38" s="173"/>
      <c r="AJ38" s="174"/>
      <c r="AK38" s="175"/>
      <c r="AL38" s="176"/>
      <c r="AM38" s="177"/>
      <c r="AN38" s="163"/>
    </row>
    <row r="39" spans="1:40">
      <c r="A39" s="164">
        <f t="shared" si="2"/>
        <v>31</v>
      </c>
      <c r="B39" s="165"/>
      <c r="C39" s="164"/>
      <c r="D39" s="555"/>
      <c r="E39" s="556"/>
      <c r="F39" s="557"/>
      <c r="G39" s="164"/>
      <c r="H39" s="164"/>
      <c r="I39" s="166"/>
      <c r="J39" s="167"/>
      <c r="K39" s="168"/>
      <c r="L39" s="169"/>
      <c r="M39" s="170"/>
      <c r="N39" s="171"/>
      <c r="O39" s="170"/>
      <c r="P39" s="171"/>
      <c r="Q39" s="170"/>
      <c r="R39" s="171"/>
      <c r="S39" s="211">
        <f t="shared" si="3"/>
        <v>0</v>
      </c>
      <c r="T39" s="212">
        <f t="shared" si="4"/>
        <v>0</v>
      </c>
      <c r="U39" s="170"/>
      <c r="V39" s="171"/>
      <c r="W39" s="167"/>
      <c r="X39" s="168"/>
      <c r="Y39" s="172"/>
      <c r="Z39" s="172"/>
      <c r="AA39" s="172"/>
      <c r="AB39" s="172"/>
      <c r="AC39" s="168"/>
      <c r="AD39" s="172"/>
      <c r="AE39" s="169"/>
      <c r="AF39" s="401"/>
      <c r="AG39" s="173"/>
      <c r="AH39" s="173"/>
      <c r="AI39" s="173"/>
      <c r="AJ39" s="174"/>
      <c r="AK39" s="175"/>
      <c r="AL39" s="176"/>
      <c r="AM39" s="177"/>
      <c r="AN39" s="163"/>
    </row>
    <row r="40" spans="1:40">
      <c r="A40" s="164">
        <f t="shared" si="2"/>
        <v>32</v>
      </c>
      <c r="B40" s="165"/>
      <c r="C40" s="164"/>
      <c r="D40" s="555"/>
      <c r="E40" s="556"/>
      <c r="F40" s="557"/>
      <c r="G40" s="164"/>
      <c r="H40" s="164"/>
      <c r="I40" s="166"/>
      <c r="J40" s="167"/>
      <c r="K40" s="168"/>
      <c r="L40" s="169"/>
      <c r="M40" s="170"/>
      <c r="N40" s="171"/>
      <c r="O40" s="170"/>
      <c r="P40" s="171"/>
      <c r="Q40" s="170"/>
      <c r="R40" s="171"/>
      <c r="S40" s="211">
        <f t="shared" si="3"/>
        <v>0</v>
      </c>
      <c r="T40" s="212">
        <f t="shared" si="4"/>
        <v>0</v>
      </c>
      <c r="U40" s="170"/>
      <c r="V40" s="171"/>
      <c r="W40" s="167"/>
      <c r="X40" s="168"/>
      <c r="Y40" s="172"/>
      <c r="Z40" s="172"/>
      <c r="AA40" s="172"/>
      <c r="AB40" s="172"/>
      <c r="AC40" s="168"/>
      <c r="AD40" s="172"/>
      <c r="AE40" s="169"/>
      <c r="AF40" s="401"/>
      <c r="AG40" s="173"/>
      <c r="AH40" s="173"/>
      <c r="AI40" s="173"/>
      <c r="AJ40" s="174"/>
      <c r="AK40" s="175"/>
      <c r="AL40" s="176"/>
      <c r="AM40" s="177"/>
      <c r="AN40" s="163"/>
    </row>
    <row r="41" spans="1:40">
      <c r="A41" s="164">
        <f t="shared" si="2"/>
        <v>33</v>
      </c>
      <c r="B41" s="165"/>
      <c r="C41" s="164"/>
      <c r="D41" s="555"/>
      <c r="E41" s="556"/>
      <c r="F41" s="557"/>
      <c r="G41" s="164"/>
      <c r="H41" s="164"/>
      <c r="I41" s="166"/>
      <c r="J41" s="167"/>
      <c r="K41" s="168"/>
      <c r="L41" s="169"/>
      <c r="M41" s="170"/>
      <c r="N41" s="171"/>
      <c r="O41" s="170"/>
      <c r="P41" s="171"/>
      <c r="Q41" s="170"/>
      <c r="R41" s="171"/>
      <c r="S41" s="211">
        <f t="shared" si="3"/>
        <v>0</v>
      </c>
      <c r="T41" s="212">
        <f t="shared" si="4"/>
        <v>0</v>
      </c>
      <c r="U41" s="170"/>
      <c r="V41" s="171"/>
      <c r="W41" s="167"/>
      <c r="X41" s="168"/>
      <c r="Y41" s="172"/>
      <c r="Z41" s="172"/>
      <c r="AA41" s="172"/>
      <c r="AB41" s="172"/>
      <c r="AC41" s="168"/>
      <c r="AD41" s="172"/>
      <c r="AE41" s="169"/>
      <c r="AF41" s="401"/>
      <c r="AG41" s="173"/>
      <c r="AH41" s="173"/>
      <c r="AI41" s="173"/>
      <c r="AJ41" s="174"/>
      <c r="AK41" s="175"/>
      <c r="AL41" s="176"/>
      <c r="AM41" s="177"/>
      <c r="AN41" s="163"/>
    </row>
    <row r="42" spans="1:40">
      <c r="A42" s="164">
        <f t="shared" si="2"/>
        <v>34</v>
      </c>
      <c r="B42" s="165"/>
      <c r="C42" s="164"/>
      <c r="D42" s="555"/>
      <c r="E42" s="556"/>
      <c r="F42" s="557"/>
      <c r="G42" s="164"/>
      <c r="H42" s="164"/>
      <c r="I42" s="166"/>
      <c r="J42" s="167"/>
      <c r="K42" s="168"/>
      <c r="L42" s="169"/>
      <c r="M42" s="170"/>
      <c r="N42" s="171"/>
      <c r="O42" s="170"/>
      <c r="P42" s="171"/>
      <c r="Q42" s="170"/>
      <c r="R42" s="171"/>
      <c r="S42" s="211">
        <f t="shared" si="3"/>
        <v>0</v>
      </c>
      <c r="T42" s="212">
        <f t="shared" si="4"/>
        <v>0</v>
      </c>
      <c r="U42" s="170"/>
      <c r="V42" s="171"/>
      <c r="W42" s="167"/>
      <c r="X42" s="168"/>
      <c r="Y42" s="172"/>
      <c r="Z42" s="172"/>
      <c r="AA42" s="172"/>
      <c r="AB42" s="172"/>
      <c r="AC42" s="168"/>
      <c r="AD42" s="172"/>
      <c r="AE42" s="169"/>
      <c r="AF42" s="401"/>
      <c r="AG42" s="173"/>
      <c r="AH42" s="173"/>
      <c r="AI42" s="173"/>
      <c r="AJ42" s="174"/>
      <c r="AK42" s="175"/>
      <c r="AL42" s="176"/>
      <c r="AM42" s="177"/>
      <c r="AN42" s="163"/>
    </row>
    <row r="43" spans="1:40" ht="19.5" thickBot="1">
      <c r="A43" s="178">
        <f t="shared" si="2"/>
        <v>35</v>
      </c>
      <c r="B43" s="179"/>
      <c r="C43" s="178"/>
      <c r="D43" s="567"/>
      <c r="E43" s="568"/>
      <c r="F43" s="569"/>
      <c r="G43" s="178"/>
      <c r="H43" s="178"/>
      <c r="I43" s="180"/>
      <c r="J43" s="181"/>
      <c r="K43" s="182"/>
      <c r="L43" s="183"/>
      <c r="M43" s="184"/>
      <c r="N43" s="185"/>
      <c r="O43" s="184"/>
      <c r="P43" s="185"/>
      <c r="Q43" s="184"/>
      <c r="R43" s="185"/>
      <c r="S43" s="213">
        <f t="shared" si="3"/>
        <v>0</v>
      </c>
      <c r="T43" s="214">
        <f t="shared" si="4"/>
        <v>0</v>
      </c>
      <c r="U43" s="184"/>
      <c r="V43" s="185"/>
      <c r="W43" s="181"/>
      <c r="X43" s="182"/>
      <c r="Y43" s="186"/>
      <c r="Z43" s="186"/>
      <c r="AA43" s="186"/>
      <c r="AB43" s="186"/>
      <c r="AC43" s="182"/>
      <c r="AD43" s="186"/>
      <c r="AE43" s="183"/>
      <c r="AF43" s="402"/>
      <c r="AG43" s="187"/>
      <c r="AH43" s="187"/>
      <c r="AI43" s="187"/>
      <c r="AJ43" s="188"/>
      <c r="AK43" s="189"/>
      <c r="AL43" s="190"/>
      <c r="AM43" s="191"/>
      <c r="AN43" s="163"/>
    </row>
    <row r="44" spans="1:40" ht="19.5" thickTop="1">
      <c r="A44" s="192" t="s">
        <v>2</v>
      </c>
      <c r="B44" s="215">
        <f>COUNTA(B9:B43)</f>
        <v>1</v>
      </c>
      <c r="C44" s="216"/>
      <c r="D44" s="564"/>
      <c r="E44" s="565"/>
      <c r="F44" s="566"/>
      <c r="G44" s="215">
        <f>COUNTA(G9:G43)</f>
        <v>1</v>
      </c>
      <c r="H44" s="215">
        <f>COUNTA(H9:H43)</f>
        <v>1</v>
      </c>
      <c r="I44" s="217">
        <f t="shared" ref="I44:N44" si="9">SUM(I9:I43)</f>
        <v>2</v>
      </c>
      <c r="J44" s="218">
        <f t="shared" si="9"/>
        <v>50</v>
      </c>
      <c r="K44" s="219">
        <f t="shared" si="9"/>
        <v>30</v>
      </c>
      <c r="L44" s="220">
        <f t="shared" si="9"/>
        <v>50</v>
      </c>
      <c r="M44" s="221">
        <f t="shared" si="9"/>
        <v>5000</v>
      </c>
      <c r="N44" s="222">
        <f t="shared" si="9"/>
        <v>6600</v>
      </c>
      <c r="O44" s="221">
        <f>AVERAGE(O9:O43)</f>
        <v>500</v>
      </c>
      <c r="P44" s="222">
        <f>AVERAGE(P9:P43)</f>
        <v>600</v>
      </c>
      <c r="Q44" s="221">
        <f>AVERAGE(Q9:Q43)</f>
        <v>2000</v>
      </c>
      <c r="R44" s="222">
        <f>AVERAGE(R9:R43)</f>
        <v>2200</v>
      </c>
      <c r="S44" s="221"/>
      <c r="T44" s="222"/>
      <c r="U44" s="221">
        <f>SUM(U9:U43)</f>
        <v>2500</v>
      </c>
      <c r="V44" s="222">
        <f>SUM(V9:V43)</f>
        <v>3500</v>
      </c>
      <c r="W44" s="218">
        <f>SUM(W9:W43)</f>
        <v>0</v>
      </c>
      <c r="X44" s="219">
        <f>SUM(X9:X43)</f>
        <v>0</v>
      </c>
      <c r="Y44" s="223">
        <f>SUM(Y9:Y43)</f>
        <v>0</v>
      </c>
      <c r="Z44" s="223">
        <f t="shared" ref="Z44:AD44" si="10">SUM(Z9:Z43)</f>
        <v>0</v>
      </c>
      <c r="AA44" s="223">
        <f t="shared" si="10"/>
        <v>0</v>
      </c>
      <c r="AB44" s="223">
        <f t="shared" si="10"/>
        <v>0</v>
      </c>
      <c r="AC44" s="219">
        <f>SUM(AC9:AC43)</f>
        <v>0</v>
      </c>
      <c r="AD44" s="223">
        <f t="shared" si="10"/>
        <v>0</v>
      </c>
      <c r="AE44" s="220">
        <f>SUM(AE9:AE43)</f>
        <v>0</v>
      </c>
      <c r="AF44" s="403"/>
      <c r="AG44" s="217">
        <f>SUM(AG9:AG43)</f>
        <v>0</v>
      </c>
      <c r="AH44" s="217">
        <f>SUM(AH9:AH43)</f>
        <v>0</v>
      </c>
      <c r="AI44" s="217"/>
      <c r="AJ44" s="224"/>
      <c r="AK44" s="225"/>
      <c r="AL44" s="218"/>
      <c r="AM44" s="220"/>
      <c r="AN44" s="193"/>
    </row>
    <row r="45" spans="1:40" ht="9" customHeight="1" thickBot="1">
      <c r="M45" s="163"/>
      <c r="N45" s="163"/>
      <c r="T45" s="194"/>
      <c r="U45" s="163"/>
      <c r="V45" s="163"/>
      <c r="AN45" s="163"/>
    </row>
    <row r="46" spans="1:40" s="194" customFormat="1" ht="15" customHeight="1">
      <c r="C46" s="195" t="s">
        <v>273</v>
      </c>
      <c r="D46" s="194" t="s">
        <v>345</v>
      </c>
      <c r="E46" s="196"/>
      <c r="J46" s="197"/>
      <c r="K46" s="197"/>
      <c r="L46" s="197"/>
      <c r="M46" s="558" t="s">
        <v>276</v>
      </c>
      <c r="N46" s="559"/>
      <c r="U46" s="558" t="s">
        <v>276</v>
      </c>
      <c r="V46" s="559"/>
      <c r="W46" s="195" t="s">
        <v>273</v>
      </c>
      <c r="X46" s="194" t="s">
        <v>274</v>
      </c>
      <c r="Y46" s="198"/>
      <c r="Z46" s="198"/>
      <c r="AA46" s="198"/>
      <c r="AB46" s="198"/>
      <c r="AC46" s="197"/>
      <c r="AD46" s="198"/>
      <c r="AE46" s="197"/>
      <c r="AF46" s="197"/>
      <c r="AL46" s="197"/>
      <c r="AM46" s="197"/>
      <c r="AN46" s="199"/>
    </row>
    <row r="47" spans="1:40" s="194" customFormat="1" ht="15" customHeight="1" thickBot="1">
      <c r="D47" s="194" t="s">
        <v>346</v>
      </c>
      <c r="E47" s="200"/>
      <c r="F47" s="200"/>
      <c r="G47" s="200"/>
      <c r="H47" s="200"/>
      <c r="I47" s="200"/>
      <c r="J47" s="201"/>
      <c r="K47" s="201"/>
      <c r="L47" s="201"/>
      <c r="M47" s="560">
        <f>IF((ISBLANK(M44)),"",(IF(M44=0,"皆増",N44/M44-1)))</f>
        <v>0.32000000000000006</v>
      </c>
      <c r="N47" s="561"/>
      <c r="U47" s="562">
        <f>IF((ISBLANK(U44)),"",(IF(U44=0,"皆増",V44/U44-1)))</f>
        <v>0.39999999999999991</v>
      </c>
      <c r="V47" s="563"/>
      <c r="W47" s="201"/>
      <c r="X47" s="201"/>
      <c r="Y47" s="202"/>
      <c r="Z47" s="202"/>
      <c r="AA47" s="202"/>
      <c r="AB47" s="202"/>
      <c r="AC47" s="201"/>
      <c r="AD47" s="202"/>
      <c r="AE47" s="201"/>
      <c r="AF47" s="201"/>
      <c r="AL47" s="197"/>
      <c r="AM47" s="197"/>
      <c r="AN47" s="203"/>
    </row>
    <row r="48" spans="1:40" s="194" customFormat="1" ht="15" customHeight="1">
      <c r="B48" s="196"/>
      <c r="C48" s="195" t="s">
        <v>273</v>
      </c>
      <c r="D48" s="194" t="s">
        <v>347</v>
      </c>
      <c r="J48" s="197"/>
      <c r="K48" s="197"/>
      <c r="L48" s="197"/>
      <c r="M48" s="204"/>
      <c r="N48" s="204"/>
      <c r="U48" s="204"/>
      <c r="V48" s="204"/>
      <c r="W48" s="197"/>
      <c r="X48" s="197"/>
      <c r="Y48" s="198"/>
      <c r="Z48" s="198"/>
      <c r="AA48" s="198"/>
      <c r="AB48" s="198"/>
      <c r="AC48" s="197"/>
      <c r="AD48" s="198"/>
      <c r="AE48" s="197"/>
      <c r="AF48" s="197"/>
      <c r="AL48" s="197"/>
      <c r="AM48" s="197"/>
      <c r="AN48" s="204"/>
    </row>
    <row r="49" spans="1:41" s="194" customFormat="1" ht="15" customHeight="1">
      <c r="B49" s="196"/>
      <c r="C49" s="196"/>
      <c r="D49" s="194" t="s">
        <v>348</v>
      </c>
      <c r="J49" s="197"/>
      <c r="K49" s="197"/>
      <c r="L49" s="197"/>
      <c r="M49" s="205"/>
      <c r="N49" s="205"/>
      <c r="U49" s="205"/>
      <c r="V49" s="205"/>
      <c r="W49" s="197"/>
      <c r="X49" s="197"/>
      <c r="Y49" s="198"/>
      <c r="Z49" s="198"/>
      <c r="AA49" s="198"/>
      <c r="AB49" s="198"/>
      <c r="AC49" s="197"/>
      <c r="AD49" s="198"/>
      <c r="AE49" s="197"/>
      <c r="AF49" s="197"/>
      <c r="AL49" s="197"/>
      <c r="AM49" s="197"/>
      <c r="AN49" s="205"/>
    </row>
    <row r="50" spans="1:41" s="194" customFormat="1" ht="15" customHeight="1">
      <c r="B50" s="196"/>
      <c r="C50" s="196"/>
      <c r="D50" s="194" t="s">
        <v>349</v>
      </c>
      <c r="J50" s="197"/>
      <c r="K50" s="197"/>
      <c r="L50" s="197"/>
      <c r="M50" s="205"/>
      <c r="N50" s="205"/>
      <c r="U50" s="205"/>
      <c r="V50" s="205"/>
      <c r="W50" s="197"/>
      <c r="X50" s="197"/>
      <c r="Y50" s="198"/>
      <c r="Z50" s="198"/>
      <c r="AA50" s="198"/>
      <c r="AB50" s="198"/>
      <c r="AC50" s="197"/>
      <c r="AD50" s="198"/>
      <c r="AE50" s="197"/>
      <c r="AF50" s="197"/>
      <c r="AL50" s="197"/>
      <c r="AM50" s="197"/>
      <c r="AN50" s="205"/>
    </row>
    <row r="51" spans="1:41" ht="15" customHeight="1">
      <c r="A51" s="109"/>
      <c r="D51" s="194" t="s">
        <v>350</v>
      </c>
    </row>
    <row r="52" spans="1:41" ht="15" customHeight="1">
      <c r="A52" s="109"/>
    </row>
    <row r="53" spans="1:41" ht="15" customHeight="1">
      <c r="A53" s="109"/>
      <c r="M53" s="110"/>
      <c r="N53" s="110"/>
      <c r="T53" s="206"/>
      <c r="U53" s="109"/>
      <c r="V53" s="109"/>
      <c r="AN53" s="109"/>
      <c r="AO53" s="109"/>
    </row>
    <row r="54" spans="1:41" ht="15" customHeight="1">
      <c r="M54" s="110"/>
      <c r="N54" s="110"/>
      <c r="U54" s="110"/>
      <c r="V54" s="110"/>
      <c r="AN54" s="110"/>
    </row>
    <row r="55" spans="1:41" ht="15" customHeight="1">
      <c r="M55" s="110"/>
      <c r="N55" s="110"/>
      <c r="U55" s="110"/>
      <c r="V55" s="110"/>
      <c r="AN55" s="110"/>
    </row>
    <row r="56" spans="1:41" ht="15" customHeight="1">
      <c r="M56" s="110"/>
      <c r="N56" s="110"/>
      <c r="T56" s="109"/>
      <c r="U56" s="110"/>
      <c r="V56" s="110"/>
      <c r="AN56" s="110"/>
      <c r="AO56" s="207"/>
    </row>
    <row r="57" spans="1:41" ht="15" customHeight="1">
      <c r="M57" s="110"/>
      <c r="N57" s="110"/>
      <c r="T57" s="109"/>
      <c r="U57" s="110"/>
      <c r="V57" s="110"/>
      <c r="AN57" s="110"/>
      <c r="AO57" s="207"/>
    </row>
    <row r="58" spans="1:41" ht="15" customHeight="1">
      <c r="A58" s="109"/>
      <c r="M58" s="110"/>
      <c r="N58" s="110"/>
      <c r="T58" s="109"/>
      <c r="U58" s="110"/>
      <c r="V58" s="110"/>
      <c r="AN58" s="110"/>
      <c r="AO58" s="207"/>
    </row>
    <row r="59" spans="1:41" ht="15" customHeight="1">
      <c r="A59" s="109"/>
      <c r="M59" s="110"/>
      <c r="N59" s="110"/>
      <c r="T59" s="109"/>
      <c r="U59" s="110"/>
      <c r="V59" s="110"/>
      <c r="AN59" s="110"/>
      <c r="AO59" s="207"/>
    </row>
    <row r="60" spans="1:41" ht="15" customHeight="1">
      <c r="A60" s="109"/>
      <c r="M60" s="110"/>
      <c r="N60" s="109"/>
      <c r="U60" s="109"/>
      <c r="V60" s="109"/>
      <c r="AN60" s="109"/>
    </row>
    <row r="61" spans="1:41" ht="15" customHeight="1">
      <c r="A61" s="109"/>
    </row>
    <row r="62" spans="1:41" ht="15" customHeight="1">
      <c r="A62" s="109"/>
    </row>
    <row r="63" spans="1:41">
      <c r="A63" s="109"/>
    </row>
    <row r="64" spans="1:41">
      <c r="A64" s="109"/>
    </row>
    <row r="65" spans="1:1">
      <c r="A65" s="109"/>
    </row>
    <row r="66" spans="1:1">
      <c r="A66" s="109"/>
    </row>
    <row r="67" spans="1:1">
      <c r="A67" s="109"/>
    </row>
    <row r="68" spans="1:1">
      <c r="A68" s="109"/>
    </row>
    <row r="69" spans="1:1">
      <c r="A69" s="109"/>
    </row>
  </sheetData>
  <sheetProtection formatColumns="0" formatRows="0" insertRows="0" deleteRows="0" sort="0" autoFilter="0"/>
  <mergeCells count="69">
    <mergeCell ref="J6:L6"/>
    <mergeCell ref="F2:H2"/>
    <mergeCell ref="D1:E1"/>
    <mergeCell ref="AH6:AH8"/>
    <mergeCell ref="A6:A8"/>
    <mergeCell ref="C6:C8"/>
    <mergeCell ref="G6:G8"/>
    <mergeCell ref="I6:I8"/>
    <mergeCell ref="D2:E2"/>
    <mergeCell ref="F1:H1"/>
    <mergeCell ref="G3:H3"/>
    <mergeCell ref="H6:H8"/>
    <mergeCell ref="M6:N7"/>
    <mergeCell ref="S6:T7"/>
    <mergeCell ref="Q6:R7"/>
    <mergeCell ref="O6:P7"/>
    <mergeCell ref="U1:U2"/>
    <mergeCell ref="R1:T1"/>
    <mergeCell ref="Q1:Q2"/>
    <mergeCell ref="AL6:AM6"/>
    <mergeCell ref="AJ6:AK6"/>
    <mergeCell ref="V1:V2"/>
    <mergeCell ref="AG6:AG8"/>
    <mergeCell ref="U6:V7"/>
    <mergeCell ref="W6:AE6"/>
    <mergeCell ref="AF6:AF8"/>
    <mergeCell ref="D9:F9"/>
    <mergeCell ref="D6:F8"/>
    <mergeCell ref="D3:E3"/>
    <mergeCell ref="B6:B8"/>
    <mergeCell ref="D32:F32"/>
    <mergeCell ref="D10:F10"/>
    <mergeCell ref="D11:F11"/>
    <mergeCell ref="D12:F12"/>
    <mergeCell ref="D30:F30"/>
    <mergeCell ref="D31:F31"/>
    <mergeCell ref="D13:F13"/>
    <mergeCell ref="D14:F14"/>
    <mergeCell ref="D15:F15"/>
    <mergeCell ref="D16:F16"/>
    <mergeCell ref="D17:F17"/>
    <mergeCell ref="D18:F18"/>
    <mergeCell ref="D33:F33"/>
    <mergeCell ref="D34:F34"/>
    <mergeCell ref="D42:F42"/>
    <mergeCell ref="D41:F41"/>
    <mergeCell ref="D39:F39"/>
    <mergeCell ref="D40:F40"/>
    <mergeCell ref="D35:F35"/>
    <mergeCell ref="D36:F36"/>
    <mergeCell ref="D37:F37"/>
    <mergeCell ref="M46:N46"/>
    <mergeCell ref="U46:V46"/>
    <mergeCell ref="M47:N47"/>
    <mergeCell ref="U47:V47"/>
    <mergeCell ref="D38:F38"/>
    <mergeCell ref="D44:F44"/>
    <mergeCell ref="D43:F43"/>
    <mergeCell ref="D19:F19"/>
    <mergeCell ref="D25:F25"/>
    <mergeCell ref="D26:F26"/>
    <mergeCell ref="D27:F27"/>
    <mergeCell ref="D28:F28"/>
    <mergeCell ref="D29:F29"/>
    <mergeCell ref="D20:F20"/>
    <mergeCell ref="D21:F21"/>
    <mergeCell ref="D22:F22"/>
    <mergeCell ref="D23:F23"/>
    <mergeCell ref="D24:F24"/>
  </mergeCells>
  <phoneticPr fontId="2"/>
  <conditionalFormatting sqref="AF9:AF43">
    <cfRule type="containsText" dxfId="6" priority="1" operator="containsText" text="本則課税">
      <formula>NOT(ISERROR(SEARCH("本則課税",AF9)))</formula>
    </cfRule>
  </conditionalFormatting>
  <dataValidations count="1">
    <dataValidation type="list" allowBlank="1" showInputMessage="1" showErrorMessage="1" sqref="G9:H43" xr:uid="{02E50F48-B811-4381-AB42-8267D28E5162}">
      <formula1>",○"</formula1>
    </dataValidation>
  </dataValidations>
  <pageMargins left="0.39370078740157483" right="0.19685039370078741" top="0.35433070866141736" bottom="0.19685039370078741" header="0.31496062992125984" footer="0.39370078740157483"/>
  <pageSetup paperSize="9" scale="79" orientation="landscape" r:id="rId1"/>
  <colBreaks count="1" manualBreakCount="1">
    <brk id="22" max="3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E5139D41-B16D-4FB3-BB60-49B50099D510}">
          <x14:formula1>
            <xm:f>'リスト（編集しないこと）'!$D$3:$D$6</xm:f>
          </x14:formula1>
          <xm:sqref>R3:U3</xm:sqref>
        </x14:dataValidation>
        <x14:dataValidation type="list" allowBlank="1" showInputMessage="1" showErrorMessage="1" xr:uid="{C11EBE28-68B7-49EB-AACB-643B709D75E9}">
          <x14:formula1>
            <xm:f>'リスト（編集しないこと）'!$B$3:$B$4</xm:f>
          </x14:formula1>
          <xm:sqref>F2 P2:W2</xm:sqref>
        </x14:dataValidation>
        <x14:dataValidation type="list" allowBlank="1" showInputMessage="1" showErrorMessage="1" xr:uid="{3FAD6582-52F4-4B3A-A10C-3C212D5D47D6}">
          <x14:formula1>
            <xm:f>補助金額計算書【遮光資材・反射シート・ハウス以外】!$Y$6:$Y$7</xm:f>
          </x14:formula1>
          <xm:sqref>AF9:AF43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FEFB-CB4F-4935-BD81-77DACC315348}">
  <sheetPr>
    <tabColor rgb="FF92D050"/>
    <pageSetUpPr fitToPage="1"/>
  </sheetPr>
  <dimension ref="A2:Y58"/>
  <sheetViews>
    <sheetView view="pageBreakPreview" zoomScale="60" zoomScaleNormal="100" workbookViewId="0">
      <pane ySplit="5" topLeftCell="A33" activePane="bottomLeft" state="frozen"/>
      <selection pane="bottomLeft" activeCell="G23" sqref="G23"/>
    </sheetView>
  </sheetViews>
  <sheetFormatPr defaultColWidth="10" defaultRowHeight="15" customHeight="1"/>
  <cols>
    <col min="1" max="1" width="4" style="241" customWidth="1"/>
    <col min="2" max="2" width="12" style="241" customWidth="1"/>
    <col min="3" max="3" width="15" style="241" customWidth="1"/>
    <col min="4" max="6" width="10" style="241" customWidth="1"/>
    <col min="7" max="12" width="10" style="241"/>
    <col min="13" max="13" width="8" style="241" customWidth="1"/>
    <col min="14" max="14" width="10" style="241" customWidth="1"/>
    <col min="15" max="15" width="8" style="241" customWidth="1"/>
    <col min="16" max="16" width="10" style="241"/>
    <col min="17" max="17" width="8" style="241" customWidth="1"/>
    <col min="18" max="18" width="10" style="241"/>
    <col min="19" max="19" width="8" style="241" customWidth="1"/>
    <col min="20" max="20" width="10" style="241"/>
    <col min="21" max="21" width="8" style="241" customWidth="1"/>
    <col min="22" max="16384" width="10" style="241"/>
  </cols>
  <sheetData>
    <row r="2" spans="1:25" ht="21" customHeight="1">
      <c r="B2" s="51" t="s">
        <v>285</v>
      </c>
      <c r="C2" s="51"/>
    </row>
    <row r="3" spans="1:25" ht="15" customHeight="1" thickBot="1">
      <c r="U3" s="242" t="s">
        <v>102</v>
      </c>
      <c r="W3" s="241" t="s">
        <v>140</v>
      </c>
    </row>
    <row r="4" spans="1:25" ht="15" customHeight="1">
      <c r="B4" s="645" t="s">
        <v>4</v>
      </c>
      <c r="C4" s="654" t="s">
        <v>128</v>
      </c>
      <c r="D4" s="654" t="s">
        <v>277</v>
      </c>
      <c r="E4" s="656"/>
      <c r="F4" s="649" t="s">
        <v>107</v>
      </c>
      <c r="G4" s="649"/>
      <c r="H4" s="649" t="s">
        <v>103</v>
      </c>
      <c r="I4" s="651" t="s">
        <v>108</v>
      </c>
      <c r="J4" s="651"/>
      <c r="K4" s="652" t="s">
        <v>109</v>
      </c>
      <c r="L4" s="647" t="s">
        <v>129</v>
      </c>
      <c r="M4" s="648"/>
      <c r="N4" s="648"/>
      <c r="O4" s="648"/>
      <c r="P4" s="648"/>
      <c r="Q4" s="648"/>
      <c r="R4" s="648"/>
      <c r="S4" s="648"/>
      <c r="T4" s="648"/>
      <c r="U4" s="648"/>
      <c r="W4" s="243" t="s">
        <v>107</v>
      </c>
      <c r="X4" s="243" t="s">
        <v>139</v>
      </c>
    </row>
    <row r="5" spans="1:25" ht="15" customHeight="1" thickBot="1">
      <c r="B5" s="646"/>
      <c r="C5" s="655"/>
      <c r="D5" s="655"/>
      <c r="E5" s="657"/>
      <c r="F5" s="244" t="s">
        <v>110</v>
      </c>
      <c r="G5" s="245" t="s">
        <v>130</v>
      </c>
      <c r="H5" s="650"/>
      <c r="I5" s="244" t="s">
        <v>110</v>
      </c>
      <c r="J5" s="244" t="s">
        <v>130</v>
      </c>
      <c r="K5" s="653"/>
      <c r="L5" s="246" t="s">
        <v>24</v>
      </c>
      <c r="M5" s="247" t="s">
        <v>131</v>
      </c>
      <c r="N5" s="248" t="s">
        <v>24</v>
      </c>
      <c r="O5" s="247" t="s">
        <v>131</v>
      </c>
      <c r="P5" s="248" t="s">
        <v>24</v>
      </c>
      <c r="Q5" s="247" t="s">
        <v>131</v>
      </c>
      <c r="R5" s="248" t="s">
        <v>24</v>
      </c>
      <c r="S5" s="247" t="s">
        <v>131</v>
      </c>
      <c r="T5" s="248" t="s">
        <v>24</v>
      </c>
      <c r="U5" s="247" t="s">
        <v>131</v>
      </c>
      <c r="W5" s="249" t="s">
        <v>137</v>
      </c>
      <c r="X5" s="249" t="s">
        <v>137</v>
      </c>
    </row>
    <row r="6" spans="1:25" ht="18" customHeight="1" thickTop="1">
      <c r="A6" s="241">
        <v>1</v>
      </c>
      <c r="B6" s="250"/>
      <c r="C6" s="251"/>
      <c r="D6" s="639"/>
      <c r="E6" s="640"/>
      <c r="F6" s="278">
        <f t="shared" ref="F6:F35" si="0">ROUNDDOWN($G6*1.1,0)</f>
        <v>0</v>
      </c>
      <c r="G6" s="252"/>
      <c r="H6" s="252" t="s">
        <v>105</v>
      </c>
      <c r="I6" s="278">
        <f t="shared" ref="I6:I35" si="1">ROUNDDOWN($J6*1.1,0)</f>
        <v>0</v>
      </c>
      <c r="J6" s="278">
        <f>SUM(M6,O6,Q6,S6,U6)</f>
        <v>0</v>
      </c>
      <c r="K6" s="281">
        <f t="shared" ref="K6:K35" si="2">IF($H6=$Y$6,$G6,$F6)-IF($H6=$Y$6,$J6,$I6)</f>
        <v>0</v>
      </c>
      <c r="L6" s="253"/>
      <c r="M6" s="254"/>
      <c r="N6" s="255"/>
      <c r="O6" s="254"/>
      <c r="P6" s="255"/>
      <c r="Q6" s="254"/>
      <c r="R6" s="255"/>
      <c r="S6" s="254"/>
      <c r="T6" s="255"/>
      <c r="U6" s="254"/>
      <c r="W6" s="256">
        <f>ROUNDDOWN(F6/1000,0)</f>
        <v>0</v>
      </c>
      <c r="X6" s="256">
        <f>ROUNDDOWN(K6/1000,0)</f>
        <v>0</v>
      </c>
      <c r="Y6" s="257" t="s">
        <v>105</v>
      </c>
    </row>
    <row r="7" spans="1:25" ht="18" customHeight="1">
      <c r="A7" s="241">
        <v>2</v>
      </c>
      <c r="B7" s="258"/>
      <c r="C7" s="259"/>
      <c r="D7" s="627"/>
      <c r="E7" s="628"/>
      <c r="F7" s="279">
        <f t="shared" si="0"/>
        <v>0</v>
      </c>
      <c r="G7" s="262"/>
      <c r="H7" s="262" t="s">
        <v>106</v>
      </c>
      <c r="I7" s="279">
        <f t="shared" si="1"/>
        <v>0</v>
      </c>
      <c r="J7" s="279">
        <f t="shared" ref="J7:J31" si="3">SUM(M7,O7,Q7,S7,U7)</f>
        <v>0</v>
      </c>
      <c r="K7" s="282">
        <f t="shared" si="2"/>
        <v>0</v>
      </c>
      <c r="L7" s="263"/>
      <c r="M7" s="264"/>
      <c r="N7" s="265"/>
      <c r="O7" s="264"/>
      <c r="P7" s="265"/>
      <c r="Q7" s="264"/>
      <c r="R7" s="265"/>
      <c r="S7" s="264"/>
      <c r="T7" s="265"/>
      <c r="U7" s="264"/>
      <c r="W7" s="262">
        <f t="shared" ref="W7:W35" si="4">ROUNDDOWN(F7/1000,0)</f>
        <v>0</v>
      </c>
      <c r="X7" s="262">
        <f t="shared" ref="X7:X35" si="5">ROUNDDOWN(K7/1000,0)</f>
        <v>0</v>
      </c>
      <c r="Y7" s="257" t="s">
        <v>106</v>
      </c>
    </row>
    <row r="8" spans="1:25" ht="18" customHeight="1">
      <c r="A8" s="241">
        <v>3</v>
      </c>
      <c r="B8" s="258"/>
      <c r="C8" s="259"/>
      <c r="D8" s="627"/>
      <c r="E8" s="628"/>
      <c r="F8" s="279">
        <f t="shared" si="0"/>
        <v>0</v>
      </c>
      <c r="G8" s="262"/>
      <c r="H8" s="262"/>
      <c r="I8" s="279">
        <f t="shared" si="1"/>
        <v>0</v>
      </c>
      <c r="J8" s="279">
        <f t="shared" si="3"/>
        <v>0</v>
      </c>
      <c r="K8" s="282">
        <f t="shared" si="2"/>
        <v>0</v>
      </c>
      <c r="L8" s="263"/>
      <c r="M8" s="264"/>
      <c r="N8" s="265"/>
      <c r="O8" s="264"/>
      <c r="P8" s="265"/>
      <c r="Q8" s="264"/>
      <c r="R8" s="265"/>
      <c r="S8" s="264"/>
      <c r="T8" s="265"/>
      <c r="U8" s="264"/>
      <c r="W8" s="262">
        <f t="shared" si="4"/>
        <v>0</v>
      </c>
      <c r="X8" s="262">
        <f t="shared" si="5"/>
        <v>0</v>
      </c>
    </row>
    <row r="9" spans="1:25" ht="18" customHeight="1">
      <c r="A9" s="241">
        <v>4</v>
      </c>
      <c r="B9" s="258"/>
      <c r="C9" s="259"/>
      <c r="D9" s="627"/>
      <c r="E9" s="628"/>
      <c r="F9" s="279">
        <f t="shared" si="0"/>
        <v>0</v>
      </c>
      <c r="G9" s="262"/>
      <c r="H9" s="262"/>
      <c r="I9" s="279">
        <f t="shared" si="1"/>
        <v>0</v>
      </c>
      <c r="J9" s="279">
        <f t="shared" si="3"/>
        <v>0</v>
      </c>
      <c r="K9" s="282">
        <f t="shared" si="2"/>
        <v>0</v>
      </c>
      <c r="L9" s="263"/>
      <c r="M9" s="264"/>
      <c r="N9" s="265"/>
      <c r="O9" s="264"/>
      <c r="P9" s="265"/>
      <c r="Q9" s="264"/>
      <c r="R9" s="265"/>
      <c r="S9" s="264"/>
      <c r="T9" s="265"/>
      <c r="U9" s="264"/>
      <c r="W9" s="262">
        <f t="shared" si="4"/>
        <v>0</v>
      </c>
      <c r="X9" s="262">
        <f t="shared" si="5"/>
        <v>0</v>
      </c>
    </row>
    <row r="10" spans="1:25" ht="18" customHeight="1">
      <c r="A10" s="241">
        <v>5</v>
      </c>
      <c r="B10" s="258"/>
      <c r="C10" s="259"/>
      <c r="D10" s="627"/>
      <c r="E10" s="628"/>
      <c r="F10" s="279">
        <f t="shared" si="0"/>
        <v>0</v>
      </c>
      <c r="G10" s="262"/>
      <c r="H10" s="262"/>
      <c r="I10" s="279">
        <f t="shared" si="1"/>
        <v>0</v>
      </c>
      <c r="J10" s="279">
        <f t="shared" si="3"/>
        <v>0</v>
      </c>
      <c r="K10" s="282">
        <f t="shared" si="2"/>
        <v>0</v>
      </c>
      <c r="L10" s="263"/>
      <c r="M10" s="264"/>
      <c r="N10" s="265"/>
      <c r="O10" s="264"/>
      <c r="P10" s="265"/>
      <c r="Q10" s="264"/>
      <c r="R10" s="265"/>
      <c r="S10" s="264"/>
      <c r="T10" s="265"/>
      <c r="U10" s="264"/>
      <c r="W10" s="262">
        <f t="shared" si="4"/>
        <v>0</v>
      </c>
      <c r="X10" s="262">
        <f t="shared" si="5"/>
        <v>0</v>
      </c>
    </row>
    <row r="11" spans="1:25" ht="18" customHeight="1">
      <c r="A11" s="241">
        <v>6</v>
      </c>
      <c r="B11" s="258"/>
      <c r="C11" s="259"/>
      <c r="D11" s="627"/>
      <c r="E11" s="628"/>
      <c r="F11" s="279">
        <f t="shared" si="0"/>
        <v>0</v>
      </c>
      <c r="G11" s="262"/>
      <c r="H11" s="262"/>
      <c r="I11" s="279">
        <f t="shared" si="1"/>
        <v>0</v>
      </c>
      <c r="J11" s="279">
        <f t="shared" si="3"/>
        <v>0</v>
      </c>
      <c r="K11" s="282">
        <f t="shared" si="2"/>
        <v>0</v>
      </c>
      <c r="L11" s="263"/>
      <c r="M11" s="264"/>
      <c r="N11" s="265"/>
      <c r="O11" s="264"/>
      <c r="P11" s="265"/>
      <c r="Q11" s="264"/>
      <c r="R11" s="265"/>
      <c r="S11" s="264"/>
      <c r="T11" s="265"/>
      <c r="U11" s="264"/>
      <c r="W11" s="262">
        <f t="shared" si="4"/>
        <v>0</v>
      </c>
      <c r="X11" s="262">
        <f t="shared" si="5"/>
        <v>0</v>
      </c>
    </row>
    <row r="12" spans="1:25" ht="18" customHeight="1">
      <c r="A12" s="241">
        <v>7</v>
      </c>
      <c r="B12" s="258"/>
      <c r="C12" s="259"/>
      <c r="D12" s="627"/>
      <c r="E12" s="628"/>
      <c r="F12" s="279">
        <f t="shared" si="0"/>
        <v>0</v>
      </c>
      <c r="G12" s="262"/>
      <c r="H12" s="262"/>
      <c r="I12" s="279">
        <f t="shared" si="1"/>
        <v>0</v>
      </c>
      <c r="J12" s="279">
        <f t="shared" si="3"/>
        <v>0</v>
      </c>
      <c r="K12" s="282">
        <f t="shared" si="2"/>
        <v>0</v>
      </c>
      <c r="L12" s="263"/>
      <c r="M12" s="264"/>
      <c r="N12" s="265"/>
      <c r="O12" s="264"/>
      <c r="P12" s="265"/>
      <c r="Q12" s="264"/>
      <c r="R12" s="265"/>
      <c r="S12" s="264"/>
      <c r="T12" s="265"/>
      <c r="U12" s="264"/>
      <c r="W12" s="262">
        <f t="shared" ref="W12:W25" si="6">ROUNDDOWN(F12/1000,0)</f>
        <v>0</v>
      </c>
      <c r="X12" s="262">
        <f t="shared" ref="X12:X25" si="7">ROUNDDOWN(K12/1000,0)</f>
        <v>0</v>
      </c>
    </row>
    <row r="13" spans="1:25" ht="18" customHeight="1">
      <c r="A13" s="241">
        <v>8</v>
      </c>
      <c r="B13" s="258"/>
      <c r="C13" s="259"/>
      <c r="D13" s="627"/>
      <c r="E13" s="628"/>
      <c r="F13" s="279">
        <f t="shared" si="0"/>
        <v>0</v>
      </c>
      <c r="G13" s="262"/>
      <c r="H13" s="262"/>
      <c r="I13" s="279">
        <f t="shared" si="1"/>
        <v>0</v>
      </c>
      <c r="J13" s="279">
        <f t="shared" si="3"/>
        <v>0</v>
      </c>
      <c r="K13" s="282">
        <f t="shared" si="2"/>
        <v>0</v>
      </c>
      <c r="L13" s="263"/>
      <c r="M13" s="264"/>
      <c r="N13" s="265"/>
      <c r="O13" s="264"/>
      <c r="P13" s="265"/>
      <c r="Q13" s="264"/>
      <c r="R13" s="265"/>
      <c r="S13" s="264"/>
      <c r="T13" s="265"/>
      <c r="U13" s="264"/>
      <c r="W13" s="262">
        <f t="shared" si="6"/>
        <v>0</v>
      </c>
      <c r="X13" s="262">
        <f t="shared" si="7"/>
        <v>0</v>
      </c>
    </row>
    <row r="14" spans="1:25" ht="18" customHeight="1">
      <c r="A14" s="241">
        <v>9</v>
      </c>
      <c r="B14" s="258"/>
      <c r="C14" s="259"/>
      <c r="D14" s="260"/>
      <c r="E14" s="261"/>
      <c r="F14" s="279">
        <f t="shared" si="0"/>
        <v>0</v>
      </c>
      <c r="G14" s="262"/>
      <c r="H14" s="262"/>
      <c r="I14" s="279">
        <f t="shared" si="1"/>
        <v>0</v>
      </c>
      <c r="J14" s="279">
        <f t="shared" ref="J14:J24" si="8">SUM(M14,O14,Q14,S14,U14)</f>
        <v>0</v>
      </c>
      <c r="K14" s="282">
        <f t="shared" si="2"/>
        <v>0</v>
      </c>
      <c r="L14" s="263"/>
      <c r="M14" s="264"/>
      <c r="N14" s="265"/>
      <c r="O14" s="264"/>
      <c r="P14" s="265"/>
      <c r="Q14" s="264"/>
      <c r="R14" s="265"/>
      <c r="S14" s="264"/>
      <c r="T14" s="265"/>
      <c r="U14" s="264"/>
      <c r="W14" s="262">
        <f t="shared" si="6"/>
        <v>0</v>
      </c>
      <c r="X14" s="262">
        <f t="shared" si="7"/>
        <v>0</v>
      </c>
    </row>
    <row r="15" spans="1:25" ht="18" customHeight="1">
      <c r="A15" s="241">
        <v>10</v>
      </c>
      <c r="B15" s="258"/>
      <c r="C15" s="259"/>
      <c r="D15" s="260"/>
      <c r="E15" s="261"/>
      <c r="F15" s="279">
        <f t="shared" si="0"/>
        <v>0</v>
      </c>
      <c r="G15" s="262"/>
      <c r="H15" s="262"/>
      <c r="I15" s="279">
        <f t="shared" si="1"/>
        <v>0</v>
      </c>
      <c r="J15" s="279">
        <f t="shared" si="8"/>
        <v>0</v>
      </c>
      <c r="K15" s="282">
        <f t="shared" si="2"/>
        <v>0</v>
      </c>
      <c r="L15" s="263"/>
      <c r="M15" s="264"/>
      <c r="N15" s="265"/>
      <c r="O15" s="264"/>
      <c r="P15" s="265"/>
      <c r="Q15" s="264"/>
      <c r="R15" s="265"/>
      <c r="S15" s="264"/>
      <c r="T15" s="265"/>
      <c r="U15" s="264"/>
      <c r="W15" s="262">
        <f t="shared" si="6"/>
        <v>0</v>
      </c>
      <c r="X15" s="262">
        <f t="shared" si="7"/>
        <v>0</v>
      </c>
    </row>
    <row r="16" spans="1:25" ht="18" customHeight="1">
      <c r="A16" s="241">
        <v>11</v>
      </c>
      <c r="B16" s="258"/>
      <c r="C16" s="259"/>
      <c r="D16" s="260"/>
      <c r="E16" s="261"/>
      <c r="F16" s="279">
        <f t="shared" si="0"/>
        <v>0</v>
      </c>
      <c r="G16" s="262"/>
      <c r="H16" s="262"/>
      <c r="I16" s="279">
        <f t="shared" si="1"/>
        <v>0</v>
      </c>
      <c r="J16" s="279">
        <f t="shared" si="8"/>
        <v>0</v>
      </c>
      <c r="K16" s="282">
        <f t="shared" si="2"/>
        <v>0</v>
      </c>
      <c r="L16" s="263"/>
      <c r="M16" s="264"/>
      <c r="N16" s="265"/>
      <c r="O16" s="264"/>
      <c r="P16" s="265"/>
      <c r="Q16" s="264"/>
      <c r="R16" s="265"/>
      <c r="S16" s="264"/>
      <c r="T16" s="265"/>
      <c r="U16" s="264"/>
      <c r="W16" s="262">
        <f t="shared" si="6"/>
        <v>0</v>
      </c>
      <c r="X16" s="262">
        <f t="shared" si="7"/>
        <v>0</v>
      </c>
    </row>
    <row r="17" spans="1:24" ht="18" customHeight="1">
      <c r="A17" s="241">
        <v>12</v>
      </c>
      <c r="B17" s="258"/>
      <c r="C17" s="259"/>
      <c r="D17" s="260"/>
      <c r="E17" s="261"/>
      <c r="F17" s="279">
        <f t="shared" si="0"/>
        <v>0</v>
      </c>
      <c r="G17" s="262"/>
      <c r="H17" s="262"/>
      <c r="I17" s="279">
        <f t="shared" si="1"/>
        <v>0</v>
      </c>
      <c r="J17" s="279">
        <f t="shared" si="8"/>
        <v>0</v>
      </c>
      <c r="K17" s="282">
        <f t="shared" si="2"/>
        <v>0</v>
      </c>
      <c r="L17" s="263"/>
      <c r="M17" s="264"/>
      <c r="N17" s="265"/>
      <c r="O17" s="264"/>
      <c r="P17" s="265"/>
      <c r="Q17" s="264"/>
      <c r="R17" s="265"/>
      <c r="S17" s="264"/>
      <c r="T17" s="265"/>
      <c r="U17" s="264"/>
      <c r="W17" s="262">
        <f t="shared" si="6"/>
        <v>0</v>
      </c>
      <c r="X17" s="262">
        <f t="shared" si="7"/>
        <v>0</v>
      </c>
    </row>
    <row r="18" spans="1:24" ht="18" customHeight="1">
      <c r="A18" s="241">
        <v>13</v>
      </c>
      <c r="B18" s="258"/>
      <c r="C18" s="259"/>
      <c r="D18" s="260"/>
      <c r="E18" s="261"/>
      <c r="F18" s="279">
        <f t="shared" si="0"/>
        <v>0</v>
      </c>
      <c r="G18" s="262"/>
      <c r="H18" s="262"/>
      <c r="I18" s="279">
        <f t="shared" si="1"/>
        <v>0</v>
      </c>
      <c r="J18" s="279">
        <f t="shared" si="8"/>
        <v>0</v>
      </c>
      <c r="K18" s="282">
        <f t="shared" si="2"/>
        <v>0</v>
      </c>
      <c r="L18" s="263"/>
      <c r="M18" s="264"/>
      <c r="N18" s="265"/>
      <c r="O18" s="264"/>
      <c r="P18" s="265"/>
      <c r="Q18" s="264"/>
      <c r="R18" s="265"/>
      <c r="S18" s="264"/>
      <c r="T18" s="265"/>
      <c r="U18" s="264"/>
      <c r="W18" s="262">
        <f t="shared" si="6"/>
        <v>0</v>
      </c>
      <c r="X18" s="262">
        <f t="shared" si="7"/>
        <v>0</v>
      </c>
    </row>
    <row r="19" spans="1:24" ht="18" customHeight="1">
      <c r="A19" s="241">
        <v>14</v>
      </c>
      <c r="B19" s="258"/>
      <c r="C19" s="259"/>
      <c r="D19" s="260"/>
      <c r="E19" s="261"/>
      <c r="F19" s="279">
        <f t="shared" si="0"/>
        <v>0</v>
      </c>
      <c r="G19" s="262"/>
      <c r="H19" s="262"/>
      <c r="I19" s="279">
        <f t="shared" si="1"/>
        <v>0</v>
      </c>
      <c r="J19" s="279">
        <f t="shared" si="8"/>
        <v>0</v>
      </c>
      <c r="K19" s="282">
        <f t="shared" si="2"/>
        <v>0</v>
      </c>
      <c r="L19" s="263"/>
      <c r="M19" s="264"/>
      <c r="N19" s="265"/>
      <c r="O19" s="264"/>
      <c r="P19" s="265"/>
      <c r="Q19" s="264"/>
      <c r="R19" s="265"/>
      <c r="S19" s="264"/>
      <c r="T19" s="265"/>
      <c r="U19" s="264"/>
      <c r="W19" s="262">
        <f t="shared" si="6"/>
        <v>0</v>
      </c>
      <c r="X19" s="262">
        <f t="shared" si="7"/>
        <v>0</v>
      </c>
    </row>
    <row r="20" spans="1:24" ht="18" customHeight="1">
      <c r="A20" s="241">
        <v>15</v>
      </c>
      <c r="B20" s="258"/>
      <c r="C20" s="259"/>
      <c r="D20" s="260"/>
      <c r="E20" s="261"/>
      <c r="F20" s="279">
        <f t="shared" si="0"/>
        <v>0</v>
      </c>
      <c r="G20" s="262"/>
      <c r="H20" s="262"/>
      <c r="I20" s="279">
        <f t="shared" si="1"/>
        <v>0</v>
      </c>
      <c r="J20" s="279">
        <f t="shared" si="8"/>
        <v>0</v>
      </c>
      <c r="K20" s="282">
        <f t="shared" si="2"/>
        <v>0</v>
      </c>
      <c r="L20" s="263"/>
      <c r="M20" s="264"/>
      <c r="N20" s="265"/>
      <c r="O20" s="264"/>
      <c r="P20" s="265"/>
      <c r="Q20" s="264"/>
      <c r="R20" s="265"/>
      <c r="S20" s="264"/>
      <c r="T20" s="265"/>
      <c r="U20" s="264"/>
      <c r="W20" s="262">
        <f t="shared" si="6"/>
        <v>0</v>
      </c>
      <c r="X20" s="262">
        <f t="shared" si="7"/>
        <v>0</v>
      </c>
    </row>
    <row r="21" spans="1:24" ht="18" customHeight="1">
      <c r="A21" s="241">
        <v>16</v>
      </c>
      <c r="B21" s="258"/>
      <c r="C21" s="259"/>
      <c r="D21" s="260"/>
      <c r="E21" s="261"/>
      <c r="F21" s="279">
        <f t="shared" si="0"/>
        <v>0</v>
      </c>
      <c r="G21" s="262"/>
      <c r="H21" s="262"/>
      <c r="I21" s="279">
        <f t="shared" si="1"/>
        <v>0</v>
      </c>
      <c r="J21" s="279">
        <f t="shared" si="8"/>
        <v>0</v>
      </c>
      <c r="K21" s="282">
        <f t="shared" si="2"/>
        <v>0</v>
      </c>
      <c r="L21" s="263"/>
      <c r="M21" s="264"/>
      <c r="N21" s="265"/>
      <c r="O21" s="264"/>
      <c r="P21" s="265"/>
      <c r="Q21" s="264"/>
      <c r="R21" s="265"/>
      <c r="S21" s="264"/>
      <c r="T21" s="265"/>
      <c r="U21" s="264"/>
      <c r="W21" s="262">
        <f t="shared" si="6"/>
        <v>0</v>
      </c>
      <c r="X21" s="262">
        <f t="shared" si="7"/>
        <v>0</v>
      </c>
    </row>
    <row r="22" spans="1:24" ht="18" customHeight="1">
      <c r="A22" s="241">
        <v>17</v>
      </c>
      <c r="B22" s="258"/>
      <c r="C22" s="259"/>
      <c r="D22" s="260"/>
      <c r="E22" s="261"/>
      <c r="F22" s="279">
        <f t="shared" si="0"/>
        <v>0</v>
      </c>
      <c r="G22" s="262"/>
      <c r="H22" s="262"/>
      <c r="I22" s="279">
        <f t="shared" si="1"/>
        <v>0</v>
      </c>
      <c r="J22" s="279">
        <f t="shared" si="8"/>
        <v>0</v>
      </c>
      <c r="K22" s="282">
        <f t="shared" si="2"/>
        <v>0</v>
      </c>
      <c r="L22" s="263"/>
      <c r="M22" s="264"/>
      <c r="N22" s="265"/>
      <c r="O22" s="264"/>
      <c r="P22" s="265"/>
      <c r="Q22" s="264"/>
      <c r="R22" s="265"/>
      <c r="S22" s="264"/>
      <c r="T22" s="265"/>
      <c r="U22" s="264"/>
      <c r="W22" s="262">
        <f t="shared" si="6"/>
        <v>0</v>
      </c>
      <c r="X22" s="262">
        <f t="shared" si="7"/>
        <v>0</v>
      </c>
    </row>
    <row r="23" spans="1:24" ht="18" customHeight="1">
      <c r="A23" s="241">
        <v>18</v>
      </c>
      <c r="B23" s="258"/>
      <c r="C23" s="259"/>
      <c r="D23" s="260"/>
      <c r="E23" s="261"/>
      <c r="F23" s="279">
        <f t="shared" si="0"/>
        <v>0</v>
      </c>
      <c r="G23" s="262"/>
      <c r="H23" s="262"/>
      <c r="I23" s="279">
        <f t="shared" si="1"/>
        <v>0</v>
      </c>
      <c r="J23" s="279">
        <f t="shared" si="8"/>
        <v>0</v>
      </c>
      <c r="K23" s="282">
        <f t="shared" si="2"/>
        <v>0</v>
      </c>
      <c r="L23" s="263"/>
      <c r="M23" s="264"/>
      <c r="N23" s="265"/>
      <c r="O23" s="264"/>
      <c r="P23" s="265"/>
      <c r="Q23" s="264"/>
      <c r="R23" s="265"/>
      <c r="S23" s="264"/>
      <c r="T23" s="265"/>
      <c r="U23" s="264"/>
      <c r="W23" s="262">
        <f t="shared" si="6"/>
        <v>0</v>
      </c>
      <c r="X23" s="262">
        <f t="shared" si="7"/>
        <v>0</v>
      </c>
    </row>
    <row r="24" spans="1:24" ht="18" customHeight="1">
      <c r="A24" s="241">
        <v>19</v>
      </c>
      <c r="B24" s="258"/>
      <c r="C24" s="259"/>
      <c r="D24" s="627"/>
      <c r="E24" s="628"/>
      <c r="F24" s="279">
        <f t="shared" si="0"/>
        <v>0</v>
      </c>
      <c r="G24" s="262"/>
      <c r="H24" s="262"/>
      <c r="I24" s="279">
        <f t="shared" si="1"/>
        <v>0</v>
      </c>
      <c r="J24" s="279">
        <f t="shared" si="8"/>
        <v>0</v>
      </c>
      <c r="K24" s="282">
        <f t="shared" si="2"/>
        <v>0</v>
      </c>
      <c r="L24" s="263"/>
      <c r="M24" s="264"/>
      <c r="N24" s="265"/>
      <c r="O24" s="264"/>
      <c r="P24" s="265"/>
      <c r="Q24" s="264"/>
      <c r="R24" s="265"/>
      <c r="S24" s="264"/>
      <c r="T24" s="265"/>
      <c r="U24" s="264"/>
      <c r="W24" s="262">
        <f t="shared" si="6"/>
        <v>0</v>
      </c>
      <c r="X24" s="262">
        <f t="shared" si="7"/>
        <v>0</v>
      </c>
    </row>
    <row r="25" spans="1:24" ht="18" customHeight="1">
      <c r="A25" s="241">
        <v>20</v>
      </c>
      <c r="B25" s="258"/>
      <c r="C25" s="259"/>
      <c r="D25" s="627"/>
      <c r="E25" s="628"/>
      <c r="F25" s="279">
        <f t="shared" si="0"/>
        <v>0</v>
      </c>
      <c r="G25" s="262"/>
      <c r="H25" s="262"/>
      <c r="I25" s="279">
        <f t="shared" si="1"/>
        <v>0</v>
      </c>
      <c r="J25" s="279">
        <f t="shared" si="3"/>
        <v>0</v>
      </c>
      <c r="K25" s="282">
        <f t="shared" si="2"/>
        <v>0</v>
      </c>
      <c r="L25" s="263"/>
      <c r="M25" s="264"/>
      <c r="N25" s="265"/>
      <c r="O25" s="264"/>
      <c r="P25" s="265"/>
      <c r="Q25" s="264"/>
      <c r="R25" s="265"/>
      <c r="S25" s="264"/>
      <c r="T25" s="265"/>
      <c r="U25" s="264"/>
      <c r="W25" s="262">
        <f t="shared" si="6"/>
        <v>0</v>
      </c>
      <c r="X25" s="262">
        <f t="shared" si="7"/>
        <v>0</v>
      </c>
    </row>
    <row r="26" spans="1:24" ht="18" customHeight="1">
      <c r="A26" s="241">
        <v>21</v>
      </c>
      <c r="B26" s="258"/>
      <c r="C26" s="259"/>
      <c r="D26" s="627"/>
      <c r="E26" s="628"/>
      <c r="F26" s="279">
        <f t="shared" si="0"/>
        <v>0</v>
      </c>
      <c r="G26" s="262"/>
      <c r="H26" s="262"/>
      <c r="I26" s="279">
        <f t="shared" si="1"/>
        <v>0</v>
      </c>
      <c r="J26" s="279">
        <f t="shared" si="3"/>
        <v>0</v>
      </c>
      <c r="K26" s="282">
        <f t="shared" si="2"/>
        <v>0</v>
      </c>
      <c r="L26" s="263"/>
      <c r="M26" s="264"/>
      <c r="N26" s="265"/>
      <c r="O26" s="264"/>
      <c r="P26" s="265"/>
      <c r="Q26" s="264"/>
      <c r="R26" s="265"/>
      <c r="S26" s="264"/>
      <c r="T26" s="265"/>
      <c r="U26" s="264"/>
      <c r="W26" s="262">
        <f t="shared" si="4"/>
        <v>0</v>
      </c>
      <c r="X26" s="262">
        <f t="shared" si="5"/>
        <v>0</v>
      </c>
    </row>
    <row r="27" spans="1:24" ht="18" customHeight="1">
      <c r="A27" s="241">
        <v>22</v>
      </c>
      <c r="B27" s="258"/>
      <c r="C27" s="259"/>
      <c r="D27" s="627"/>
      <c r="E27" s="628"/>
      <c r="F27" s="279">
        <f t="shared" si="0"/>
        <v>0</v>
      </c>
      <c r="G27" s="262"/>
      <c r="H27" s="262"/>
      <c r="I27" s="279">
        <f t="shared" si="1"/>
        <v>0</v>
      </c>
      <c r="J27" s="279">
        <f t="shared" si="3"/>
        <v>0</v>
      </c>
      <c r="K27" s="282">
        <f t="shared" si="2"/>
        <v>0</v>
      </c>
      <c r="L27" s="263"/>
      <c r="M27" s="264"/>
      <c r="N27" s="265"/>
      <c r="O27" s="264"/>
      <c r="P27" s="265"/>
      <c r="Q27" s="264"/>
      <c r="R27" s="265"/>
      <c r="S27" s="264"/>
      <c r="T27" s="265"/>
      <c r="U27" s="264"/>
      <c r="W27" s="262">
        <f t="shared" si="4"/>
        <v>0</v>
      </c>
      <c r="X27" s="262">
        <f t="shared" si="5"/>
        <v>0</v>
      </c>
    </row>
    <row r="28" spans="1:24" ht="18" customHeight="1">
      <c r="A28" s="241">
        <v>23</v>
      </c>
      <c r="B28" s="258"/>
      <c r="C28" s="259"/>
      <c r="D28" s="627"/>
      <c r="E28" s="628"/>
      <c r="F28" s="279">
        <f t="shared" si="0"/>
        <v>0</v>
      </c>
      <c r="G28" s="262"/>
      <c r="H28" s="262"/>
      <c r="I28" s="279">
        <f t="shared" si="1"/>
        <v>0</v>
      </c>
      <c r="J28" s="279">
        <f t="shared" si="3"/>
        <v>0</v>
      </c>
      <c r="K28" s="282">
        <f t="shared" si="2"/>
        <v>0</v>
      </c>
      <c r="L28" s="263"/>
      <c r="M28" s="264"/>
      <c r="N28" s="265"/>
      <c r="O28" s="264"/>
      <c r="P28" s="265"/>
      <c r="Q28" s="264"/>
      <c r="R28" s="265"/>
      <c r="S28" s="264"/>
      <c r="T28" s="265"/>
      <c r="U28" s="264"/>
      <c r="W28" s="262">
        <f t="shared" si="4"/>
        <v>0</v>
      </c>
      <c r="X28" s="262">
        <f t="shared" si="5"/>
        <v>0</v>
      </c>
    </row>
    <row r="29" spans="1:24" ht="18" customHeight="1">
      <c r="A29" s="241">
        <v>24</v>
      </c>
      <c r="B29" s="258"/>
      <c r="C29" s="259"/>
      <c r="D29" s="627"/>
      <c r="E29" s="628"/>
      <c r="F29" s="279">
        <f t="shared" si="0"/>
        <v>0</v>
      </c>
      <c r="G29" s="262"/>
      <c r="H29" s="262"/>
      <c r="I29" s="279">
        <f t="shared" si="1"/>
        <v>0</v>
      </c>
      <c r="J29" s="279">
        <f t="shared" si="3"/>
        <v>0</v>
      </c>
      <c r="K29" s="282">
        <f t="shared" si="2"/>
        <v>0</v>
      </c>
      <c r="L29" s="263"/>
      <c r="M29" s="264"/>
      <c r="N29" s="265"/>
      <c r="O29" s="264"/>
      <c r="P29" s="265"/>
      <c r="Q29" s="264"/>
      <c r="R29" s="265"/>
      <c r="S29" s="264"/>
      <c r="T29" s="265"/>
      <c r="U29" s="264"/>
      <c r="W29" s="262">
        <f t="shared" si="4"/>
        <v>0</v>
      </c>
      <c r="X29" s="262">
        <f t="shared" si="5"/>
        <v>0</v>
      </c>
    </row>
    <row r="30" spans="1:24" ht="18" customHeight="1">
      <c r="A30" s="241">
        <v>25</v>
      </c>
      <c r="B30" s="258"/>
      <c r="C30" s="259"/>
      <c r="D30" s="627"/>
      <c r="E30" s="628"/>
      <c r="F30" s="279">
        <f t="shared" si="0"/>
        <v>0</v>
      </c>
      <c r="G30" s="262"/>
      <c r="H30" s="262"/>
      <c r="I30" s="279">
        <f t="shared" si="1"/>
        <v>0</v>
      </c>
      <c r="J30" s="279">
        <f t="shared" si="3"/>
        <v>0</v>
      </c>
      <c r="K30" s="282">
        <f t="shared" si="2"/>
        <v>0</v>
      </c>
      <c r="L30" s="263"/>
      <c r="M30" s="264"/>
      <c r="N30" s="265"/>
      <c r="O30" s="264"/>
      <c r="P30" s="265"/>
      <c r="Q30" s="264"/>
      <c r="R30" s="265"/>
      <c r="S30" s="264"/>
      <c r="T30" s="265"/>
      <c r="U30" s="264"/>
      <c r="W30" s="262">
        <f t="shared" si="4"/>
        <v>0</v>
      </c>
      <c r="X30" s="262">
        <f t="shared" si="5"/>
        <v>0</v>
      </c>
    </row>
    <row r="31" spans="1:24" ht="18" customHeight="1">
      <c r="A31" s="241">
        <v>26</v>
      </c>
      <c r="B31" s="258"/>
      <c r="C31" s="259"/>
      <c r="D31" s="627"/>
      <c r="E31" s="628"/>
      <c r="F31" s="279">
        <f t="shared" si="0"/>
        <v>0</v>
      </c>
      <c r="G31" s="262"/>
      <c r="H31" s="262"/>
      <c r="I31" s="279">
        <f t="shared" si="1"/>
        <v>0</v>
      </c>
      <c r="J31" s="279">
        <f t="shared" si="3"/>
        <v>0</v>
      </c>
      <c r="K31" s="282">
        <f t="shared" si="2"/>
        <v>0</v>
      </c>
      <c r="L31" s="263"/>
      <c r="M31" s="264"/>
      <c r="N31" s="265"/>
      <c r="O31" s="264"/>
      <c r="P31" s="265"/>
      <c r="Q31" s="264"/>
      <c r="R31" s="265"/>
      <c r="S31" s="264"/>
      <c r="T31" s="265"/>
      <c r="U31" s="264"/>
      <c r="W31" s="262">
        <f t="shared" si="4"/>
        <v>0</v>
      </c>
      <c r="X31" s="262">
        <f t="shared" si="5"/>
        <v>0</v>
      </c>
    </row>
    <row r="32" spans="1:24" ht="18" customHeight="1">
      <c r="A32" s="241">
        <v>27</v>
      </c>
      <c r="B32" s="258"/>
      <c r="C32" s="259"/>
      <c r="D32" s="627"/>
      <c r="E32" s="628"/>
      <c r="F32" s="279">
        <f t="shared" si="0"/>
        <v>0</v>
      </c>
      <c r="G32" s="262"/>
      <c r="H32" s="262"/>
      <c r="I32" s="279">
        <f t="shared" si="1"/>
        <v>0</v>
      </c>
      <c r="J32" s="279">
        <f t="shared" ref="J32:J35" si="9">SUM(M32,O32,Q32,S32,U32)</f>
        <v>0</v>
      </c>
      <c r="K32" s="282">
        <f t="shared" si="2"/>
        <v>0</v>
      </c>
      <c r="L32" s="263"/>
      <c r="M32" s="264"/>
      <c r="N32" s="265"/>
      <c r="O32" s="264"/>
      <c r="P32" s="265"/>
      <c r="Q32" s="264"/>
      <c r="R32" s="265"/>
      <c r="S32" s="264"/>
      <c r="T32" s="265"/>
      <c r="U32" s="264"/>
      <c r="W32" s="262">
        <f t="shared" si="4"/>
        <v>0</v>
      </c>
      <c r="X32" s="262">
        <f t="shared" si="5"/>
        <v>0</v>
      </c>
    </row>
    <row r="33" spans="1:24" ht="18" customHeight="1">
      <c r="A33" s="241">
        <v>28</v>
      </c>
      <c r="B33" s="258"/>
      <c r="C33" s="259"/>
      <c r="D33" s="627"/>
      <c r="E33" s="628"/>
      <c r="F33" s="279">
        <f t="shared" si="0"/>
        <v>0</v>
      </c>
      <c r="G33" s="262"/>
      <c r="H33" s="262"/>
      <c r="I33" s="279">
        <f t="shared" si="1"/>
        <v>0</v>
      </c>
      <c r="J33" s="279">
        <f t="shared" si="9"/>
        <v>0</v>
      </c>
      <c r="K33" s="282">
        <f t="shared" si="2"/>
        <v>0</v>
      </c>
      <c r="L33" s="263"/>
      <c r="M33" s="264"/>
      <c r="N33" s="265"/>
      <c r="O33" s="264"/>
      <c r="P33" s="265"/>
      <c r="Q33" s="264"/>
      <c r="R33" s="265"/>
      <c r="S33" s="264"/>
      <c r="T33" s="265"/>
      <c r="U33" s="264"/>
      <c r="W33" s="262">
        <f t="shared" si="4"/>
        <v>0</v>
      </c>
      <c r="X33" s="262">
        <f t="shared" si="5"/>
        <v>0</v>
      </c>
    </row>
    <row r="34" spans="1:24" ht="18" customHeight="1">
      <c r="A34" s="241">
        <v>29</v>
      </c>
      <c r="B34" s="258"/>
      <c r="C34" s="259"/>
      <c r="D34" s="627"/>
      <c r="E34" s="628"/>
      <c r="F34" s="279">
        <f t="shared" si="0"/>
        <v>0</v>
      </c>
      <c r="G34" s="262"/>
      <c r="H34" s="262"/>
      <c r="I34" s="279">
        <f t="shared" si="1"/>
        <v>0</v>
      </c>
      <c r="J34" s="279">
        <f t="shared" si="9"/>
        <v>0</v>
      </c>
      <c r="K34" s="282">
        <f t="shared" si="2"/>
        <v>0</v>
      </c>
      <c r="L34" s="263"/>
      <c r="M34" s="264"/>
      <c r="N34" s="265"/>
      <c r="O34" s="264"/>
      <c r="P34" s="265"/>
      <c r="Q34" s="264"/>
      <c r="R34" s="265"/>
      <c r="S34" s="264"/>
      <c r="T34" s="265"/>
      <c r="U34" s="264"/>
      <c r="W34" s="262">
        <f t="shared" si="4"/>
        <v>0</v>
      </c>
      <c r="X34" s="262">
        <f t="shared" si="5"/>
        <v>0</v>
      </c>
    </row>
    <row r="35" spans="1:24" ht="18" customHeight="1" thickBot="1">
      <c r="A35" s="241">
        <v>30</v>
      </c>
      <c r="B35" s="266"/>
      <c r="C35" s="267"/>
      <c r="D35" s="627"/>
      <c r="E35" s="628"/>
      <c r="F35" s="280">
        <f t="shared" si="0"/>
        <v>0</v>
      </c>
      <c r="G35" s="268"/>
      <c r="H35" s="268"/>
      <c r="I35" s="280">
        <f t="shared" si="1"/>
        <v>0</v>
      </c>
      <c r="J35" s="280">
        <f t="shared" si="9"/>
        <v>0</v>
      </c>
      <c r="K35" s="283">
        <f t="shared" si="2"/>
        <v>0</v>
      </c>
      <c r="L35" s="269"/>
      <c r="M35" s="270"/>
      <c r="N35" s="271"/>
      <c r="O35" s="270"/>
      <c r="P35" s="271"/>
      <c r="Q35" s="270"/>
      <c r="R35" s="271"/>
      <c r="S35" s="270"/>
      <c r="T35" s="271"/>
      <c r="U35" s="270"/>
      <c r="W35" s="272">
        <f t="shared" si="4"/>
        <v>0</v>
      </c>
      <c r="X35" s="272">
        <f t="shared" si="5"/>
        <v>0</v>
      </c>
    </row>
    <row r="36" spans="1:24" ht="18" customHeight="1" thickBot="1">
      <c r="B36" s="629" t="s">
        <v>218</v>
      </c>
      <c r="C36" s="630"/>
      <c r="D36" s="630"/>
      <c r="E36" s="631"/>
      <c r="F36" s="284">
        <f>SUM(F6:F35)</f>
        <v>0</v>
      </c>
      <c r="G36" s="284">
        <f>SUM(G6:G35)</f>
        <v>0</v>
      </c>
      <c r="H36" s="284"/>
      <c r="I36" s="284">
        <f>SUM(I6:I35)</f>
        <v>0</v>
      </c>
      <c r="J36" s="284">
        <f>SUM(J6:J35)</f>
        <v>0</v>
      </c>
      <c r="K36" s="285">
        <f>SUM(K6:K35)</f>
        <v>0</v>
      </c>
    </row>
    <row r="38" spans="1:24" ht="15" customHeight="1" thickBot="1"/>
    <row r="39" spans="1:24" ht="18" customHeight="1">
      <c r="C39" s="632" t="s">
        <v>283</v>
      </c>
      <c r="D39" s="633"/>
      <c r="E39" s="636" t="s">
        <v>107</v>
      </c>
      <c r="F39" s="636"/>
      <c r="G39" s="636" t="s">
        <v>108</v>
      </c>
      <c r="H39" s="636"/>
      <c r="I39" s="636" t="s">
        <v>109</v>
      </c>
      <c r="J39" s="633" t="s">
        <v>132</v>
      </c>
      <c r="K39" s="633"/>
      <c r="L39" s="633"/>
      <c r="M39" s="642" t="s">
        <v>284</v>
      </c>
    </row>
    <row r="40" spans="1:24" ht="18" customHeight="1" thickBot="1">
      <c r="C40" s="634"/>
      <c r="D40" s="635"/>
      <c r="E40" s="287" t="s">
        <v>110</v>
      </c>
      <c r="F40" s="287" t="s">
        <v>130</v>
      </c>
      <c r="G40" s="287" t="s">
        <v>110</v>
      </c>
      <c r="H40" s="287" t="s">
        <v>130</v>
      </c>
      <c r="I40" s="641"/>
      <c r="J40" s="286" t="s">
        <v>27</v>
      </c>
      <c r="K40" s="286" t="s">
        <v>28</v>
      </c>
      <c r="L40" s="286" t="s">
        <v>2</v>
      </c>
      <c r="M40" s="643"/>
    </row>
    <row r="41" spans="1:24" ht="18" customHeight="1" thickTop="1">
      <c r="C41" s="637" t="s">
        <v>249</v>
      </c>
      <c r="D41" s="638"/>
      <c r="E41" s="288">
        <f t="shared" ref="E41:E46" ca="1" si="10">SUMIF($C$6:$K$35,$C41,$F$6:$F$35)</f>
        <v>0</v>
      </c>
      <c r="F41" s="288">
        <f t="shared" ref="F41:F46" ca="1" si="11">SUMIF($C$6:$K$35,$C41,$G$6:$G$35)</f>
        <v>0</v>
      </c>
      <c r="G41" s="288">
        <f t="shared" ref="G41:G46" ca="1" si="12">SUMIF($C$6:$K$35,$C41,$I$6:$I$35)</f>
        <v>0</v>
      </c>
      <c r="H41" s="288">
        <f t="shared" ref="H41:H46" ca="1" si="13">SUMIF($C$6:$K$35,$C41,$J$6:$J$35)</f>
        <v>0</v>
      </c>
      <c r="I41" s="288">
        <f t="shared" ref="I41:I46" ca="1" si="14">SUMIF($C$6:$K$35,$C41,$K$6:$K$35)</f>
        <v>0</v>
      </c>
      <c r="J41" s="289"/>
      <c r="K41" s="289"/>
      <c r="L41" s="289"/>
      <c r="M41" s="290"/>
    </row>
    <row r="42" spans="1:24" ht="18" customHeight="1">
      <c r="C42" s="622" t="s">
        <v>214</v>
      </c>
      <c r="D42" s="623"/>
      <c r="E42" s="288">
        <f t="shared" ca="1" si="10"/>
        <v>0</v>
      </c>
      <c r="F42" s="291">
        <f t="shared" ca="1" si="11"/>
        <v>0</v>
      </c>
      <c r="G42" s="288">
        <f t="shared" ca="1" si="12"/>
        <v>0</v>
      </c>
      <c r="H42" s="291">
        <f t="shared" ca="1" si="13"/>
        <v>0</v>
      </c>
      <c r="I42" s="291">
        <f t="shared" ca="1" si="14"/>
        <v>0</v>
      </c>
      <c r="J42" s="292"/>
      <c r="K42" s="292"/>
      <c r="L42" s="292"/>
      <c r="M42" s="293"/>
    </row>
    <row r="43" spans="1:24" ht="18" customHeight="1">
      <c r="C43" s="622" t="s">
        <v>280</v>
      </c>
      <c r="D43" s="623"/>
      <c r="E43" s="288">
        <f t="shared" ca="1" si="10"/>
        <v>0</v>
      </c>
      <c r="F43" s="291">
        <f t="shared" ca="1" si="11"/>
        <v>0</v>
      </c>
      <c r="G43" s="288">
        <f t="shared" ca="1" si="12"/>
        <v>0</v>
      </c>
      <c r="H43" s="291">
        <f t="shared" ca="1" si="13"/>
        <v>0</v>
      </c>
      <c r="I43" s="291">
        <f t="shared" ca="1" si="14"/>
        <v>0</v>
      </c>
      <c r="J43" s="292"/>
      <c r="K43" s="292"/>
      <c r="L43" s="292"/>
      <c r="M43" s="293"/>
    </row>
    <row r="44" spans="1:24" ht="18" customHeight="1">
      <c r="C44" s="622" t="s">
        <v>281</v>
      </c>
      <c r="D44" s="623"/>
      <c r="E44" s="288">
        <f t="shared" ca="1" si="10"/>
        <v>0</v>
      </c>
      <c r="F44" s="291">
        <f t="shared" ca="1" si="11"/>
        <v>0</v>
      </c>
      <c r="G44" s="288">
        <f t="shared" ca="1" si="12"/>
        <v>0</v>
      </c>
      <c r="H44" s="291">
        <f t="shared" ca="1" si="13"/>
        <v>0</v>
      </c>
      <c r="I44" s="291">
        <f t="shared" ca="1" si="14"/>
        <v>0</v>
      </c>
      <c r="J44" s="292"/>
      <c r="K44" s="292"/>
      <c r="L44" s="292"/>
      <c r="M44" s="293"/>
    </row>
    <row r="45" spans="1:24" ht="18" customHeight="1">
      <c r="C45" s="622" t="s">
        <v>216</v>
      </c>
      <c r="D45" s="623"/>
      <c r="E45" s="288">
        <f t="shared" ca="1" si="10"/>
        <v>0</v>
      </c>
      <c r="F45" s="291">
        <f t="shared" ca="1" si="11"/>
        <v>0</v>
      </c>
      <c r="G45" s="288">
        <f t="shared" ca="1" si="12"/>
        <v>0</v>
      </c>
      <c r="H45" s="291">
        <f t="shared" ca="1" si="13"/>
        <v>0</v>
      </c>
      <c r="I45" s="291">
        <f t="shared" ca="1" si="14"/>
        <v>0</v>
      </c>
      <c r="J45" s="292"/>
      <c r="K45" s="292"/>
      <c r="L45" s="292"/>
      <c r="M45" s="293"/>
    </row>
    <row r="46" spans="1:24" ht="18" customHeight="1">
      <c r="C46" s="622" t="s">
        <v>251</v>
      </c>
      <c r="D46" s="623"/>
      <c r="E46" s="288">
        <f t="shared" ca="1" si="10"/>
        <v>0</v>
      </c>
      <c r="F46" s="291">
        <f t="shared" ca="1" si="11"/>
        <v>0</v>
      </c>
      <c r="G46" s="288">
        <f t="shared" ca="1" si="12"/>
        <v>0</v>
      </c>
      <c r="H46" s="291">
        <f t="shared" ca="1" si="13"/>
        <v>0</v>
      </c>
      <c r="I46" s="291">
        <f t="shared" ca="1" si="14"/>
        <v>0</v>
      </c>
      <c r="J46" s="292"/>
      <c r="K46" s="292"/>
      <c r="L46" s="292"/>
      <c r="M46" s="293"/>
    </row>
    <row r="47" spans="1:24" ht="18" customHeight="1">
      <c r="C47" s="622" t="s">
        <v>282</v>
      </c>
      <c r="D47" s="623"/>
      <c r="E47" s="294">
        <f>補助金額計算書【ハウス】!D6</f>
        <v>0</v>
      </c>
      <c r="F47" s="294">
        <f>補助金額計算書【ハウス】!E6</f>
        <v>0</v>
      </c>
      <c r="G47" s="294">
        <f>補助金額計算書【ハウス】!F6</f>
        <v>0</v>
      </c>
      <c r="H47" s="294">
        <f>補助金額計算書【ハウス】!G6</f>
        <v>0</v>
      </c>
      <c r="I47" s="294">
        <f>補助金額計算書【ハウス】!H6</f>
        <v>0</v>
      </c>
      <c r="J47" s="292"/>
      <c r="K47" s="292"/>
      <c r="L47" s="292"/>
      <c r="M47" s="293"/>
    </row>
    <row r="48" spans="1:24" ht="18" customHeight="1">
      <c r="C48" s="622" t="s">
        <v>278</v>
      </c>
      <c r="D48" s="623"/>
      <c r="E48" s="294">
        <f>補助金額計算書【遮光資材】!K26</f>
        <v>0</v>
      </c>
      <c r="F48" s="294">
        <f>補助金額計算書【遮光資材】!L26</f>
        <v>0</v>
      </c>
      <c r="G48" s="295" t="s">
        <v>298</v>
      </c>
      <c r="H48" s="295" t="s">
        <v>298</v>
      </c>
      <c r="I48" s="291">
        <f>補助金額計算書【遮光資材】!Q26</f>
        <v>0</v>
      </c>
      <c r="J48" s="292"/>
      <c r="K48" s="292"/>
      <c r="L48" s="292"/>
      <c r="M48" s="293"/>
    </row>
    <row r="49" spans="3:16" ht="18" customHeight="1" thickBot="1">
      <c r="C49" s="625" t="s">
        <v>279</v>
      </c>
      <c r="D49" s="626"/>
      <c r="E49" s="297">
        <f>補助金額計算書【反射シート】!K26</f>
        <v>0</v>
      </c>
      <c r="F49" s="297">
        <f>補助金額計算書【反射シート】!L26</f>
        <v>0</v>
      </c>
      <c r="G49" s="298" t="s">
        <v>298</v>
      </c>
      <c r="H49" s="298" t="s">
        <v>298</v>
      </c>
      <c r="I49" s="296">
        <f>補助金額計算書【反射シート】!Q26</f>
        <v>0</v>
      </c>
      <c r="J49" s="299"/>
      <c r="K49" s="299"/>
      <c r="L49" s="299"/>
      <c r="M49" s="300"/>
    </row>
    <row r="50" spans="3:16" ht="18" customHeight="1" thickBot="1">
      <c r="C50" s="301" t="s">
        <v>297</v>
      </c>
      <c r="D50" s="302" t="s">
        <v>136</v>
      </c>
      <c r="E50" s="303">
        <f ca="1">SUM(E41:E49)</f>
        <v>0</v>
      </c>
      <c r="F50" s="303">
        <f t="shared" ref="F50:I50" ca="1" si="15">SUM(F41:F49)</f>
        <v>0</v>
      </c>
      <c r="G50" s="303">
        <f t="shared" ca="1" si="15"/>
        <v>0</v>
      </c>
      <c r="H50" s="303">
        <f t="shared" ca="1" si="15"/>
        <v>0</v>
      </c>
      <c r="I50" s="303">
        <f t="shared" ca="1" si="15"/>
        <v>0</v>
      </c>
      <c r="J50" s="284">
        <f ca="1">MIN(J55:J57)</f>
        <v>0</v>
      </c>
      <c r="K50" s="284">
        <f ca="1">L50-J50</f>
        <v>0</v>
      </c>
      <c r="L50" s="284">
        <f ca="1">J54</f>
        <v>0</v>
      </c>
      <c r="M50" s="285">
        <f ca="1">E50-L50</f>
        <v>0</v>
      </c>
    </row>
    <row r="51" spans="3:16" ht="18" customHeight="1" thickBot="1">
      <c r="C51" s="304" t="s">
        <v>297</v>
      </c>
      <c r="D51" s="305" t="s">
        <v>137</v>
      </c>
      <c r="E51" s="306">
        <f ca="1">ROUNDDOWN(E50/1000,0)</f>
        <v>0</v>
      </c>
      <c r="F51" s="306">
        <f t="shared" ref="F51:M51" ca="1" si="16">ROUNDDOWN(F50/1000,0)</f>
        <v>0</v>
      </c>
      <c r="G51" s="306">
        <f t="shared" ca="1" si="16"/>
        <v>0</v>
      </c>
      <c r="H51" s="306">
        <f t="shared" ca="1" si="16"/>
        <v>0</v>
      </c>
      <c r="I51" s="306">
        <f t="shared" ca="1" si="16"/>
        <v>0</v>
      </c>
      <c r="J51" s="306">
        <f t="shared" ca="1" si="16"/>
        <v>0</v>
      </c>
      <c r="K51" s="306">
        <f t="shared" ca="1" si="16"/>
        <v>0</v>
      </c>
      <c r="L51" s="306">
        <f t="shared" ca="1" si="16"/>
        <v>0</v>
      </c>
      <c r="M51" s="307">
        <f t="shared" ca="1" si="16"/>
        <v>0</v>
      </c>
    </row>
    <row r="52" spans="3:16" ht="18" customHeight="1"/>
    <row r="53" spans="3:16" ht="15" customHeight="1" thickBot="1">
      <c r="C53" s="624"/>
      <c r="D53" s="624"/>
      <c r="I53" s="273"/>
      <c r="J53" s="273"/>
      <c r="K53" s="273"/>
      <c r="L53" s="273"/>
      <c r="N53" s="241" t="s">
        <v>209</v>
      </c>
    </row>
    <row r="54" spans="3:16" ht="15" customHeight="1" thickBot="1">
      <c r="H54" s="644" t="s">
        <v>219</v>
      </c>
      <c r="I54" s="644"/>
      <c r="J54" s="309">
        <f ca="1">ROUNDDOWN(I50*N54/P54,-3)</f>
        <v>0</v>
      </c>
      <c r="K54" s="291">
        <f ca="1">J54/1000</f>
        <v>0</v>
      </c>
      <c r="L54" s="242" t="s">
        <v>137</v>
      </c>
      <c r="N54" s="274">
        <v>1</v>
      </c>
      <c r="O54" s="275" t="s">
        <v>104</v>
      </c>
      <c r="P54" s="276">
        <v>2</v>
      </c>
    </row>
    <row r="55" spans="3:16" ht="15" customHeight="1">
      <c r="H55" s="644" t="s">
        <v>133</v>
      </c>
      <c r="I55" s="644"/>
      <c r="J55" s="309">
        <f ca="1">ROUNDDOWN(I50/3,-3)</f>
        <v>0</v>
      </c>
      <c r="K55" s="292"/>
    </row>
    <row r="56" spans="3:16" ht="15" customHeight="1">
      <c r="H56" s="644" t="s">
        <v>134</v>
      </c>
      <c r="I56" s="644"/>
      <c r="J56" s="309">
        <f ca="1">ROUNDDOWN(J54*2/3,-3)</f>
        <v>0</v>
      </c>
      <c r="K56" s="292"/>
    </row>
    <row r="57" spans="3:16" ht="15" customHeight="1">
      <c r="H57" s="644" t="s">
        <v>220</v>
      </c>
      <c r="I57" s="644"/>
      <c r="J57" s="309">
        <v>30000000</v>
      </c>
      <c r="K57" s="292"/>
      <c r="N57" s="277"/>
      <c r="O57" s="277"/>
      <c r="P57" s="277"/>
    </row>
    <row r="58" spans="3:16" ht="15" customHeight="1">
      <c r="H58" s="310"/>
      <c r="I58" s="310"/>
      <c r="J58" s="308" t="str">
        <f ca="1">IF(J50&gt;J57,"×","○")</f>
        <v>○</v>
      </c>
      <c r="K58" s="310"/>
      <c r="N58" s="277"/>
      <c r="O58" s="277"/>
      <c r="P58" s="277"/>
    </row>
  </sheetData>
  <sheetProtection sheet="1" objects="1" scenarios="1" formatColumns="0" formatRows="0" insertColumns="0" insertRows="0" deleteColumns="0" sort="0"/>
  <mergeCells count="49">
    <mergeCell ref="B4:B5"/>
    <mergeCell ref="L4:U4"/>
    <mergeCell ref="F4:G4"/>
    <mergeCell ref="H4:H5"/>
    <mergeCell ref="I4:J4"/>
    <mergeCell ref="K4:K5"/>
    <mergeCell ref="C4:C5"/>
    <mergeCell ref="D4:E5"/>
    <mergeCell ref="G39:H39"/>
    <mergeCell ref="I39:I40"/>
    <mergeCell ref="J39:L39"/>
    <mergeCell ref="M39:M40"/>
    <mergeCell ref="H57:I57"/>
    <mergeCell ref="H56:I56"/>
    <mergeCell ref="H55:I55"/>
    <mergeCell ref="H54:I54"/>
    <mergeCell ref="D6:E6"/>
    <mergeCell ref="D7:E7"/>
    <mergeCell ref="D8:E8"/>
    <mergeCell ref="D9:E9"/>
    <mergeCell ref="D10:E10"/>
    <mergeCell ref="D11:E11"/>
    <mergeCell ref="D12:E12"/>
    <mergeCell ref="D13:E13"/>
    <mergeCell ref="D24:E24"/>
    <mergeCell ref="D25:E25"/>
    <mergeCell ref="D26:E26"/>
    <mergeCell ref="D27:E27"/>
    <mergeCell ref="D28:E28"/>
    <mergeCell ref="D29:E29"/>
    <mergeCell ref="D30:E30"/>
    <mergeCell ref="D31:E31"/>
    <mergeCell ref="D32:E32"/>
    <mergeCell ref="D33:E33"/>
    <mergeCell ref="D34:E34"/>
    <mergeCell ref="C41:D41"/>
    <mergeCell ref="C42:D42"/>
    <mergeCell ref="C43:D43"/>
    <mergeCell ref="C44:D44"/>
    <mergeCell ref="D35:E35"/>
    <mergeCell ref="B36:E36"/>
    <mergeCell ref="C39:D40"/>
    <mergeCell ref="E39:F39"/>
    <mergeCell ref="C45:D45"/>
    <mergeCell ref="C46:D46"/>
    <mergeCell ref="C47:D47"/>
    <mergeCell ref="C53:D53"/>
    <mergeCell ref="C49:D49"/>
    <mergeCell ref="C48:D48"/>
  </mergeCells>
  <phoneticPr fontId="2"/>
  <conditionalFormatting sqref="H6:H35">
    <cfRule type="containsText" dxfId="5" priority="1" operator="containsText" text="本則課税">
      <formula>NOT(ISERROR(SEARCH("本則課税",H6)))</formula>
    </cfRule>
  </conditionalFormatting>
  <dataValidations count="1">
    <dataValidation type="list" allowBlank="1" showInputMessage="1" showErrorMessage="1" sqref="H6:H35" xr:uid="{FF184CE6-AA54-4F9F-BD20-1F9C49257FCD}">
      <formula1>$Y$6:$Y$7</formula1>
    </dataValidation>
  </dataValidations>
  <pageMargins left="0.39370078740157483" right="0.39370078740157483" top="0.39370078740157483" bottom="0.39370078740157483" header="0.31496062992125984" footer="0.31496062992125984"/>
  <pageSetup paperSize="9" scale="63" fitToHeight="0" orientation="landscape" r:id="rId1"/>
  <colBreaks count="1" manualBreakCount="1">
    <brk id="22"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CA22C3-95B4-4FB9-9642-C3D4A9EACDB8}">
          <x14:formula1>
            <xm:f>'リスト（編集しないこと）'!$E$3:$E$8</xm:f>
          </x14:formula1>
          <xm:sqref>C6:C35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2731-2E1C-49B5-B674-4B93A2B27AA5}">
  <sheetPr>
    <tabColor rgb="FF92D050"/>
  </sheetPr>
  <dimension ref="A1:T64"/>
  <sheetViews>
    <sheetView zoomScaleNormal="100" workbookViewId="0">
      <pane ySplit="5" topLeftCell="A14" activePane="bottomLeft" state="frozen"/>
      <selection pane="bottomLeft" activeCell="B11" sqref="B11"/>
    </sheetView>
  </sheetViews>
  <sheetFormatPr defaultColWidth="9" defaultRowHeight="13.5"/>
  <cols>
    <col min="1" max="1" width="4" style="65" customWidth="1"/>
    <col min="2" max="2" width="15" style="65" customWidth="1"/>
    <col min="3" max="3" width="6" style="65" customWidth="1"/>
    <col min="4" max="4" width="4.5" style="65" customWidth="1"/>
    <col min="5" max="5" width="6" style="65" customWidth="1"/>
    <col min="6" max="6" width="6.5" style="65" customWidth="1"/>
    <col min="7" max="8" width="8" style="311" customWidth="1"/>
    <col min="9" max="9" width="7.5" style="311" customWidth="1"/>
    <col min="10" max="10" width="5" style="311" customWidth="1"/>
    <col min="11" max="16" width="12" style="65" customWidth="1"/>
    <col min="17" max="17" width="12" style="312" customWidth="1"/>
    <col min="18" max="16384" width="9" style="65"/>
  </cols>
  <sheetData>
    <row r="1" spans="1:20" ht="15" customHeight="1"/>
    <row r="2" spans="1:20" ht="21" customHeight="1">
      <c r="B2" s="51" t="s">
        <v>295</v>
      </c>
      <c r="C2" s="313"/>
      <c r="D2" s="313"/>
      <c r="E2" s="313"/>
      <c r="F2" s="313"/>
      <c r="G2" s="313"/>
      <c r="H2" s="313"/>
      <c r="I2" s="313"/>
      <c r="J2" s="313"/>
      <c r="K2" s="313"/>
      <c r="L2" s="313"/>
      <c r="M2" s="313"/>
      <c r="N2" s="313"/>
      <c r="O2" s="313"/>
      <c r="P2" s="313"/>
      <c r="Q2" s="313"/>
    </row>
    <row r="3" spans="1:20" ht="18" customHeight="1" thickBot="1">
      <c r="B3" s="314"/>
      <c r="Q3" s="66" t="s">
        <v>102</v>
      </c>
      <c r="S3" s="241" t="s">
        <v>140</v>
      </c>
      <c r="T3" s="241"/>
    </row>
    <row r="4" spans="1:20" ht="33" customHeight="1">
      <c r="B4" s="663" t="s">
        <v>4</v>
      </c>
      <c r="C4" s="665" t="s">
        <v>286</v>
      </c>
      <c r="D4" s="666"/>
      <c r="E4" s="666"/>
      <c r="F4" s="666"/>
      <c r="G4" s="667"/>
      <c r="H4" s="665" t="s">
        <v>296</v>
      </c>
      <c r="I4" s="666"/>
      <c r="J4" s="667"/>
      <c r="K4" s="671" t="s">
        <v>114</v>
      </c>
      <c r="L4" s="671" t="s">
        <v>115</v>
      </c>
      <c r="M4" s="671" t="s">
        <v>103</v>
      </c>
      <c r="N4" s="673" t="s">
        <v>287</v>
      </c>
      <c r="O4" s="673" t="s">
        <v>288</v>
      </c>
      <c r="P4" s="671" t="s">
        <v>289</v>
      </c>
      <c r="Q4" s="658" t="s">
        <v>109</v>
      </c>
      <c r="S4" s="315" t="s">
        <v>107</v>
      </c>
      <c r="T4" s="243" t="s">
        <v>139</v>
      </c>
    </row>
    <row r="5" spans="1:20" s="316" customFormat="1" ht="18" customHeight="1">
      <c r="B5" s="664"/>
      <c r="C5" s="668"/>
      <c r="D5" s="669"/>
      <c r="E5" s="669"/>
      <c r="F5" s="669"/>
      <c r="G5" s="670"/>
      <c r="H5" s="317" t="s">
        <v>290</v>
      </c>
      <c r="I5" s="660" t="s">
        <v>291</v>
      </c>
      <c r="J5" s="661"/>
      <c r="K5" s="672"/>
      <c r="L5" s="672"/>
      <c r="M5" s="672"/>
      <c r="N5" s="674"/>
      <c r="O5" s="674"/>
      <c r="P5" s="675"/>
      <c r="Q5" s="659"/>
      <c r="S5" s="318" t="s">
        <v>137</v>
      </c>
      <c r="T5" s="319" t="s">
        <v>137</v>
      </c>
    </row>
    <row r="6" spans="1:20" s="316" customFormat="1" ht="18" customHeight="1">
      <c r="A6" s="320">
        <v>1</v>
      </c>
      <c r="B6" s="321"/>
      <c r="C6" s="322"/>
      <c r="D6" s="323" t="s">
        <v>227</v>
      </c>
      <c r="E6" s="324"/>
      <c r="F6" s="325"/>
      <c r="G6" s="35">
        <f>C6*E6*F6/100</f>
        <v>0</v>
      </c>
      <c r="H6" s="326"/>
      <c r="I6" s="36" t="e">
        <f>G6/H6</f>
        <v>#DIV/0!</v>
      </c>
      <c r="J6" s="37" t="e">
        <f>IF(I6&gt;1.15,"×","○")</f>
        <v>#DIV/0!</v>
      </c>
      <c r="K6" s="355">
        <f>ROUNDDOWN($L6*1.1,0)</f>
        <v>0</v>
      </c>
      <c r="L6" s="327"/>
      <c r="M6" s="328" t="s">
        <v>105</v>
      </c>
      <c r="N6" s="355">
        <f>O6+P6</f>
        <v>0</v>
      </c>
      <c r="O6" s="327"/>
      <c r="P6" s="358">
        <f>(O6*0.1)</f>
        <v>0</v>
      </c>
      <c r="Q6" s="359">
        <f>ROUNDDOWN(IF($M6=$B$30,$N6,$O6),0)</f>
        <v>0</v>
      </c>
      <c r="S6" s="329">
        <f>ROUNDDOWN(K6/1000,0)</f>
        <v>0</v>
      </c>
      <c r="T6" s="329">
        <f>ROUNDDOWN(Q6/1000,0)</f>
        <v>0</v>
      </c>
    </row>
    <row r="7" spans="1:20" s="316" customFormat="1" ht="18" customHeight="1">
      <c r="A7" s="320">
        <v>2</v>
      </c>
      <c r="B7" s="330"/>
      <c r="C7" s="331"/>
      <c r="D7" s="332" t="s">
        <v>227</v>
      </c>
      <c r="E7" s="333"/>
      <c r="F7" s="334"/>
      <c r="G7" s="29">
        <f t="shared" ref="G7:G25" si="0">C7*E7*F7/100</f>
        <v>0</v>
      </c>
      <c r="H7" s="335"/>
      <c r="I7" s="30" t="e">
        <f t="shared" ref="I7:I25" si="1">G7/H7</f>
        <v>#DIV/0!</v>
      </c>
      <c r="J7" s="37" t="e">
        <f t="shared" ref="J7:J25" si="2">IF(I7&gt;1.15,"×","○")</f>
        <v>#DIV/0!</v>
      </c>
      <c r="K7" s="356">
        <f>ROUNDDOWN($L7*1.1,0)</f>
        <v>0</v>
      </c>
      <c r="L7" s="336"/>
      <c r="M7" s="84" t="s">
        <v>106</v>
      </c>
      <c r="N7" s="356">
        <f t="shared" ref="N7:N25" si="3">O7+P7</f>
        <v>0</v>
      </c>
      <c r="O7" s="336"/>
      <c r="P7" s="360">
        <f t="shared" ref="P7:P25" si="4">(O7*0.1)</f>
        <v>0</v>
      </c>
      <c r="Q7" s="361">
        <f>ROUNDDOWN(IF($M7=$B$30,$N7,$O7),0)</f>
        <v>0</v>
      </c>
      <c r="S7" s="337">
        <f t="shared" ref="S7:S25" si="5">ROUNDDOWN(K7/1000,0)</f>
        <v>0</v>
      </c>
      <c r="T7" s="337">
        <f t="shared" ref="T7:T25" si="6">ROUNDDOWN(Q7/1000,0)</f>
        <v>0</v>
      </c>
    </row>
    <row r="8" spans="1:20" s="316" customFormat="1" ht="18" customHeight="1">
      <c r="A8" s="320">
        <v>3</v>
      </c>
      <c r="B8" s="330"/>
      <c r="C8" s="331"/>
      <c r="D8" s="332" t="s">
        <v>227</v>
      </c>
      <c r="E8" s="333"/>
      <c r="F8" s="334"/>
      <c r="G8" s="29">
        <f t="shared" si="0"/>
        <v>0</v>
      </c>
      <c r="H8" s="335"/>
      <c r="I8" s="30" t="e">
        <f t="shared" si="1"/>
        <v>#DIV/0!</v>
      </c>
      <c r="J8" s="37" t="e">
        <f t="shared" si="2"/>
        <v>#DIV/0!</v>
      </c>
      <c r="K8" s="356">
        <f t="shared" ref="K8:K25" si="7">ROUNDDOWN($L8*1.1,0)</f>
        <v>0</v>
      </c>
      <c r="L8" s="336"/>
      <c r="M8" s="84"/>
      <c r="N8" s="356">
        <f t="shared" si="3"/>
        <v>0</v>
      </c>
      <c r="O8" s="336"/>
      <c r="P8" s="360">
        <f t="shared" si="4"/>
        <v>0</v>
      </c>
      <c r="Q8" s="361">
        <f>ROUNDDOWN(IF($M8=$B$30,$N8,$O8),0)</f>
        <v>0</v>
      </c>
      <c r="S8" s="337">
        <f t="shared" si="5"/>
        <v>0</v>
      </c>
      <c r="T8" s="337">
        <f t="shared" si="6"/>
        <v>0</v>
      </c>
    </row>
    <row r="9" spans="1:20" s="316" customFormat="1" ht="18" customHeight="1">
      <c r="A9" s="320">
        <v>4</v>
      </c>
      <c r="B9" s="330"/>
      <c r="C9" s="331"/>
      <c r="D9" s="332" t="s">
        <v>227</v>
      </c>
      <c r="E9" s="333"/>
      <c r="F9" s="334"/>
      <c r="G9" s="29">
        <f t="shared" si="0"/>
        <v>0</v>
      </c>
      <c r="H9" s="335"/>
      <c r="I9" s="30" t="e">
        <f t="shared" si="1"/>
        <v>#DIV/0!</v>
      </c>
      <c r="J9" s="37" t="e">
        <f t="shared" si="2"/>
        <v>#DIV/0!</v>
      </c>
      <c r="K9" s="356">
        <f t="shared" si="7"/>
        <v>0</v>
      </c>
      <c r="L9" s="336"/>
      <c r="M9" s="84"/>
      <c r="N9" s="356">
        <f t="shared" si="3"/>
        <v>0</v>
      </c>
      <c r="O9" s="336"/>
      <c r="P9" s="360">
        <f t="shared" si="4"/>
        <v>0</v>
      </c>
      <c r="Q9" s="361">
        <f t="shared" ref="Q9:Q22" si="8">ROUNDDOWN(IF($M9=$B$30,$N9,$O9),0)</f>
        <v>0</v>
      </c>
      <c r="S9" s="337">
        <f t="shared" si="5"/>
        <v>0</v>
      </c>
      <c r="T9" s="337">
        <f t="shared" si="6"/>
        <v>0</v>
      </c>
    </row>
    <row r="10" spans="1:20" s="316" customFormat="1" ht="18" customHeight="1">
      <c r="A10" s="320">
        <v>5</v>
      </c>
      <c r="B10" s="330"/>
      <c r="C10" s="331"/>
      <c r="D10" s="332" t="s">
        <v>227</v>
      </c>
      <c r="E10" s="333"/>
      <c r="F10" s="334"/>
      <c r="G10" s="29">
        <f t="shared" si="0"/>
        <v>0</v>
      </c>
      <c r="H10" s="335"/>
      <c r="I10" s="30" t="e">
        <f t="shared" si="1"/>
        <v>#DIV/0!</v>
      </c>
      <c r="J10" s="37" t="e">
        <f t="shared" si="2"/>
        <v>#DIV/0!</v>
      </c>
      <c r="K10" s="356">
        <f t="shared" si="7"/>
        <v>0</v>
      </c>
      <c r="L10" s="336"/>
      <c r="M10" s="84"/>
      <c r="N10" s="356">
        <f t="shared" si="3"/>
        <v>0</v>
      </c>
      <c r="O10" s="336"/>
      <c r="P10" s="360">
        <f t="shared" si="4"/>
        <v>0</v>
      </c>
      <c r="Q10" s="361">
        <f t="shared" si="8"/>
        <v>0</v>
      </c>
      <c r="S10" s="337">
        <f t="shared" si="5"/>
        <v>0</v>
      </c>
      <c r="T10" s="337">
        <f t="shared" si="6"/>
        <v>0</v>
      </c>
    </row>
    <row r="11" spans="1:20" s="316" customFormat="1" ht="18" customHeight="1">
      <c r="A11" s="320">
        <v>6</v>
      </c>
      <c r="B11" s="330"/>
      <c r="C11" s="331"/>
      <c r="D11" s="332" t="s">
        <v>227</v>
      </c>
      <c r="E11" s="333"/>
      <c r="F11" s="334"/>
      <c r="G11" s="29">
        <f t="shared" si="0"/>
        <v>0</v>
      </c>
      <c r="H11" s="335"/>
      <c r="I11" s="30" t="e">
        <f t="shared" si="1"/>
        <v>#DIV/0!</v>
      </c>
      <c r="J11" s="37" t="e">
        <f t="shared" si="2"/>
        <v>#DIV/0!</v>
      </c>
      <c r="K11" s="356">
        <f t="shared" si="7"/>
        <v>0</v>
      </c>
      <c r="L11" s="336"/>
      <c r="M11" s="84"/>
      <c r="N11" s="356">
        <f t="shared" si="3"/>
        <v>0</v>
      </c>
      <c r="O11" s="336"/>
      <c r="P11" s="360">
        <f t="shared" si="4"/>
        <v>0</v>
      </c>
      <c r="Q11" s="361">
        <f t="shared" si="8"/>
        <v>0</v>
      </c>
      <c r="S11" s="337">
        <f t="shared" si="5"/>
        <v>0</v>
      </c>
      <c r="T11" s="337">
        <f t="shared" si="6"/>
        <v>0</v>
      </c>
    </row>
    <row r="12" spans="1:20" s="316" customFormat="1" ht="18" customHeight="1">
      <c r="A12" s="320">
        <v>7</v>
      </c>
      <c r="B12" s="330"/>
      <c r="C12" s="331"/>
      <c r="D12" s="332" t="s">
        <v>227</v>
      </c>
      <c r="E12" s="333"/>
      <c r="F12" s="334"/>
      <c r="G12" s="29">
        <f t="shared" si="0"/>
        <v>0</v>
      </c>
      <c r="H12" s="335"/>
      <c r="I12" s="30" t="e">
        <f t="shared" si="1"/>
        <v>#DIV/0!</v>
      </c>
      <c r="J12" s="37" t="e">
        <f t="shared" si="2"/>
        <v>#DIV/0!</v>
      </c>
      <c r="K12" s="356">
        <f t="shared" si="7"/>
        <v>0</v>
      </c>
      <c r="L12" s="336"/>
      <c r="M12" s="84"/>
      <c r="N12" s="356">
        <f t="shared" si="3"/>
        <v>0</v>
      </c>
      <c r="O12" s="336"/>
      <c r="P12" s="360">
        <f t="shared" si="4"/>
        <v>0</v>
      </c>
      <c r="Q12" s="361">
        <f t="shared" si="8"/>
        <v>0</v>
      </c>
      <c r="S12" s="337">
        <f t="shared" si="5"/>
        <v>0</v>
      </c>
      <c r="T12" s="337">
        <f t="shared" si="6"/>
        <v>0</v>
      </c>
    </row>
    <row r="13" spans="1:20" s="316" customFormat="1" ht="18" customHeight="1">
      <c r="A13" s="320">
        <v>8</v>
      </c>
      <c r="B13" s="330"/>
      <c r="C13" s="331"/>
      <c r="D13" s="332" t="s">
        <v>227</v>
      </c>
      <c r="E13" s="333"/>
      <c r="F13" s="334"/>
      <c r="G13" s="29">
        <f t="shared" si="0"/>
        <v>0</v>
      </c>
      <c r="H13" s="335"/>
      <c r="I13" s="30" t="e">
        <f t="shared" si="1"/>
        <v>#DIV/0!</v>
      </c>
      <c r="J13" s="37" t="e">
        <f t="shared" si="2"/>
        <v>#DIV/0!</v>
      </c>
      <c r="K13" s="356">
        <f t="shared" si="7"/>
        <v>0</v>
      </c>
      <c r="L13" s="336"/>
      <c r="M13" s="84"/>
      <c r="N13" s="356">
        <f t="shared" si="3"/>
        <v>0</v>
      </c>
      <c r="O13" s="336"/>
      <c r="P13" s="360">
        <f t="shared" si="4"/>
        <v>0</v>
      </c>
      <c r="Q13" s="361">
        <f t="shared" si="8"/>
        <v>0</v>
      </c>
      <c r="S13" s="337">
        <f t="shared" si="5"/>
        <v>0</v>
      </c>
      <c r="T13" s="337">
        <f t="shared" si="6"/>
        <v>0</v>
      </c>
    </row>
    <row r="14" spans="1:20" s="316" customFormat="1" ht="18" customHeight="1">
      <c r="A14" s="320">
        <v>9</v>
      </c>
      <c r="B14" s="330"/>
      <c r="C14" s="331"/>
      <c r="D14" s="332" t="s">
        <v>227</v>
      </c>
      <c r="E14" s="333"/>
      <c r="F14" s="334"/>
      <c r="G14" s="29">
        <f t="shared" si="0"/>
        <v>0</v>
      </c>
      <c r="H14" s="335"/>
      <c r="I14" s="30" t="e">
        <f t="shared" si="1"/>
        <v>#DIV/0!</v>
      </c>
      <c r="J14" s="37" t="e">
        <f t="shared" si="2"/>
        <v>#DIV/0!</v>
      </c>
      <c r="K14" s="356">
        <f t="shared" si="7"/>
        <v>0</v>
      </c>
      <c r="L14" s="336"/>
      <c r="M14" s="84"/>
      <c r="N14" s="356">
        <f t="shared" si="3"/>
        <v>0</v>
      </c>
      <c r="O14" s="336"/>
      <c r="P14" s="360">
        <f t="shared" si="4"/>
        <v>0</v>
      </c>
      <c r="Q14" s="361">
        <f t="shared" si="8"/>
        <v>0</v>
      </c>
      <c r="S14" s="337">
        <f t="shared" si="5"/>
        <v>0</v>
      </c>
      <c r="T14" s="337">
        <f t="shared" si="6"/>
        <v>0</v>
      </c>
    </row>
    <row r="15" spans="1:20" s="316" customFormat="1" ht="18" customHeight="1">
      <c r="A15" s="320">
        <v>10</v>
      </c>
      <c r="B15" s="330"/>
      <c r="C15" s="331"/>
      <c r="D15" s="332" t="s">
        <v>227</v>
      </c>
      <c r="E15" s="333"/>
      <c r="F15" s="334"/>
      <c r="G15" s="29">
        <f t="shared" si="0"/>
        <v>0</v>
      </c>
      <c r="H15" s="335"/>
      <c r="I15" s="30" t="e">
        <f t="shared" si="1"/>
        <v>#DIV/0!</v>
      </c>
      <c r="J15" s="37" t="e">
        <f t="shared" si="2"/>
        <v>#DIV/0!</v>
      </c>
      <c r="K15" s="356">
        <f t="shared" si="7"/>
        <v>0</v>
      </c>
      <c r="L15" s="336"/>
      <c r="M15" s="84"/>
      <c r="N15" s="356">
        <f t="shared" si="3"/>
        <v>0</v>
      </c>
      <c r="O15" s="336"/>
      <c r="P15" s="360">
        <f t="shared" si="4"/>
        <v>0</v>
      </c>
      <c r="Q15" s="361">
        <f t="shared" si="8"/>
        <v>0</v>
      </c>
      <c r="S15" s="337">
        <f t="shared" si="5"/>
        <v>0</v>
      </c>
      <c r="T15" s="337">
        <f t="shared" si="6"/>
        <v>0</v>
      </c>
    </row>
    <row r="16" spans="1:20" s="316" customFormat="1" ht="18" customHeight="1">
      <c r="A16" s="320">
        <v>11</v>
      </c>
      <c r="B16" s="330"/>
      <c r="C16" s="331"/>
      <c r="D16" s="332" t="s">
        <v>227</v>
      </c>
      <c r="E16" s="333"/>
      <c r="F16" s="334"/>
      <c r="G16" s="29">
        <f t="shared" si="0"/>
        <v>0</v>
      </c>
      <c r="H16" s="335"/>
      <c r="I16" s="30" t="e">
        <f t="shared" si="1"/>
        <v>#DIV/0!</v>
      </c>
      <c r="J16" s="37" t="e">
        <f t="shared" si="2"/>
        <v>#DIV/0!</v>
      </c>
      <c r="K16" s="356">
        <f t="shared" si="7"/>
        <v>0</v>
      </c>
      <c r="L16" s="336"/>
      <c r="M16" s="84"/>
      <c r="N16" s="356">
        <f t="shared" si="3"/>
        <v>0</v>
      </c>
      <c r="O16" s="336"/>
      <c r="P16" s="360">
        <f t="shared" si="4"/>
        <v>0</v>
      </c>
      <c r="Q16" s="361">
        <f t="shared" si="8"/>
        <v>0</v>
      </c>
      <c r="S16" s="337">
        <f t="shared" si="5"/>
        <v>0</v>
      </c>
      <c r="T16" s="337">
        <f t="shared" si="6"/>
        <v>0</v>
      </c>
    </row>
    <row r="17" spans="1:20" s="316" customFormat="1" ht="18" customHeight="1">
      <c r="A17" s="320">
        <v>12</v>
      </c>
      <c r="B17" s="330"/>
      <c r="C17" s="331"/>
      <c r="D17" s="332" t="s">
        <v>227</v>
      </c>
      <c r="E17" s="333"/>
      <c r="F17" s="334"/>
      <c r="G17" s="29">
        <f t="shared" si="0"/>
        <v>0</v>
      </c>
      <c r="H17" s="335"/>
      <c r="I17" s="30" t="e">
        <f t="shared" si="1"/>
        <v>#DIV/0!</v>
      </c>
      <c r="J17" s="37" t="e">
        <f t="shared" si="2"/>
        <v>#DIV/0!</v>
      </c>
      <c r="K17" s="356">
        <f t="shared" si="7"/>
        <v>0</v>
      </c>
      <c r="L17" s="336"/>
      <c r="M17" s="84"/>
      <c r="N17" s="356">
        <f t="shared" si="3"/>
        <v>0</v>
      </c>
      <c r="O17" s="336"/>
      <c r="P17" s="360">
        <f t="shared" si="4"/>
        <v>0</v>
      </c>
      <c r="Q17" s="361">
        <f t="shared" si="8"/>
        <v>0</v>
      </c>
      <c r="S17" s="337">
        <f t="shared" si="5"/>
        <v>0</v>
      </c>
      <c r="T17" s="337">
        <f t="shared" si="6"/>
        <v>0</v>
      </c>
    </row>
    <row r="18" spans="1:20" s="316" customFormat="1" ht="18" customHeight="1">
      <c r="A18" s="320">
        <v>13</v>
      </c>
      <c r="B18" s="330"/>
      <c r="C18" s="331"/>
      <c r="D18" s="332" t="s">
        <v>227</v>
      </c>
      <c r="E18" s="333"/>
      <c r="F18" s="334"/>
      <c r="G18" s="29">
        <f t="shared" si="0"/>
        <v>0</v>
      </c>
      <c r="H18" s="335"/>
      <c r="I18" s="30" t="e">
        <f t="shared" si="1"/>
        <v>#DIV/0!</v>
      </c>
      <c r="J18" s="37" t="e">
        <f t="shared" si="2"/>
        <v>#DIV/0!</v>
      </c>
      <c r="K18" s="356">
        <f t="shared" si="7"/>
        <v>0</v>
      </c>
      <c r="L18" s="336"/>
      <c r="M18" s="84"/>
      <c r="N18" s="356">
        <f t="shared" si="3"/>
        <v>0</v>
      </c>
      <c r="O18" s="336"/>
      <c r="P18" s="360">
        <f t="shared" si="4"/>
        <v>0</v>
      </c>
      <c r="Q18" s="361">
        <f t="shared" si="8"/>
        <v>0</v>
      </c>
      <c r="S18" s="337">
        <f t="shared" si="5"/>
        <v>0</v>
      </c>
      <c r="T18" s="337">
        <f t="shared" si="6"/>
        <v>0</v>
      </c>
    </row>
    <row r="19" spans="1:20" s="316" customFormat="1" ht="18" customHeight="1">
      <c r="A19" s="320">
        <v>14</v>
      </c>
      <c r="B19" s="330"/>
      <c r="C19" s="331"/>
      <c r="D19" s="332" t="s">
        <v>227</v>
      </c>
      <c r="E19" s="333"/>
      <c r="F19" s="334"/>
      <c r="G19" s="29">
        <f t="shared" si="0"/>
        <v>0</v>
      </c>
      <c r="H19" s="335"/>
      <c r="I19" s="30" t="e">
        <f t="shared" si="1"/>
        <v>#DIV/0!</v>
      </c>
      <c r="J19" s="37" t="e">
        <f t="shared" si="2"/>
        <v>#DIV/0!</v>
      </c>
      <c r="K19" s="356">
        <f t="shared" si="7"/>
        <v>0</v>
      </c>
      <c r="L19" s="336"/>
      <c r="M19" s="84"/>
      <c r="N19" s="356">
        <f t="shared" si="3"/>
        <v>0</v>
      </c>
      <c r="O19" s="336"/>
      <c r="P19" s="360">
        <f t="shared" si="4"/>
        <v>0</v>
      </c>
      <c r="Q19" s="361">
        <f t="shared" si="8"/>
        <v>0</v>
      </c>
      <c r="S19" s="337">
        <f t="shared" si="5"/>
        <v>0</v>
      </c>
      <c r="T19" s="337">
        <f t="shared" si="6"/>
        <v>0</v>
      </c>
    </row>
    <row r="20" spans="1:20" s="316" customFormat="1" ht="18" customHeight="1">
      <c r="A20" s="320">
        <v>15</v>
      </c>
      <c r="B20" s="330"/>
      <c r="C20" s="331"/>
      <c r="D20" s="332" t="s">
        <v>227</v>
      </c>
      <c r="E20" s="333"/>
      <c r="F20" s="334"/>
      <c r="G20" s="29">
        <f t="shared" si="0"/>
        <v>0</v>
      </c>
      <c r="H20" s="335"/>
      <c r="I20" s="30" t="e">
        <f t="shared" si="1"/>
        <v>#DIV/0!</v>
      </c>
      <c r="J20" s="37" t="e">
        <f t="shared" si="2"/>
        <v>#DIV/0!</v>
      </c>
      <c r="K20" s="356">
        <f t="shared" si="7"/>
        <v>0</v>
      </c>
      <c r="L20" s="336"/>
      <c r="M20" s="84"/>
      <c r="N20" s="356">
        <f t="shared" si="3"/>
        <v>0</v>
      </c>
      <c r="O20" s="336"/>
      <c r="P20" s="360">
        <f t="shared" si="4"/>
        <v>0</v>
      </c>
      <c r="Q20" s="361">
        <f t="shared" si="8"/>
        <v>0</v>
      </c>
      <c r="S20" s="337">
        <f t="shared" si="5"/>
        <v>0</v>
      </c>
      <c r="T20" s="337">
        <f t="shared" si="6"/>
        <v>0</v>
      </c>
    </row>
    <row r="21" spans="1:20" s="316" customFormat="1" ht="18" customHeight="1">
      <c r="A21" s="320">
        <v>16</v>
      </c>
      <c r="B21" s="330"/>
      <c r="C21" s="331"/>
      <c r="D21" s="332" t="s">
        <v>227</v>
      </c>
      <c r="E21" s="333"/>
      <c r="F21" s="334"/>
      <c r="G21" s="29">
        <f t="shared" si="0"/>
        <v>0</v>
      </c>
      <c r="H21" s="335"/>
      <c r="I21" s="30" t="e">
        <f t="shared" si="1"/>
        <v>#DIV/0!</v>
      </c>
      <c r="J21" s="37" t="e">
        <f t="shared" si="2"/>
        <v>#DIV/0!</v>
      </c>
      <c r="K21" s="356">
        <f t="shared" si="7"/>
        <v>0</v>
      </c>
      <c r="L21" s="336"/>
      <c r="M21" s="84"/>
      <c r="N21" s="356">
        <f t="shared" si="3"/>
        <v>0</v>
      </c>
      <c r="O21" s="336"/>
      <c r="P21" s="360">
        <f t="shared" si="4"/>
        <v>0</v>
      </c>
      <c r="Q21" s="361">
        <f t="shared" si="8"/>
        <v>0</v>
      </c>
      <c r="S21" s="337">
        <f t="shared" si="5"/>
        <v>0</v>
      </c>
      <c r="T21" s="337">
        <f t="shared" si="6"/>
        <v>0</v>
      </c>
    </row>
    <row r="22" spans="1:20" s="316" customFormat="1" ht="18" customHeight="1">
      <c r="A22" s="320">
        <v>17</v>
      </c>
      <c r="B22" s="330"/>
      <c r="C22" s="331"/>
      <c r="D22" s="332" t="s">
        <v>227</v>
      </c>
      <c r="E22" s="333"/>
      <c r="F22" s="334"/>
      <c r="G22" s="29">
        <f t="shared" si="0"/>
        <v>0</v>
      </c>
      <c r="H22" s="335"/>
      <c r="I22" s="30" t="e">
        <f t="shared" si="1"/>
        <v>#DIV/0!</v>
      </c>
      <c r="J22" s="37" t="e">
        <f t="shared" si="2"/>
        <v>#DIV/0!</v>
      </c>
      <c r="K22" s="356">
        <f t="shared" si="7"/>
        <v>0</v>
      </c>
      <c r="L22" s="336"/>
      <c r="M22" s="84"/>
      <c r="N22" s="356">
        <f t="shared" si="3"/>
        <v>0</v>
      </c>
      <c r="O22" s="336"/>
      <c r="P22" s="360">
        <f t="shared" si="4"/>
        <v>0</v>
      </c>
      <c r="Q22" s="361">
        <f t="shared" si="8"/>
        <v>0</v>
      </c>
      <c r="S22" s="337">
        <f t="shared" si="5"/>
        <v>0</v>
      </c>
      <c r="T22" s="337">
        <f t="shared" si="6"/>
        <v>0</v>
      </c>
    </row>
    <row r="23" spans="1:20" s="316" customFormat="1" ht="18" customHeight="1">
      <c r="A23" s="320">
        <v>18</v>
      </c>
      <c r="B23" s="330"/>
      <c r="C23" s="331"/>
      <c r="D23" s="332" t="s">
        <v>227</v>
      </c>
      <c r="E23" s="333"/>
      <c r="F23" s="334"/>
      <c r="G23" s="29">
        <f t="shared" si="0"/>
        <v>0</v>
      </c>
      <c r="H23" s="335"/>
      <c r="I23" s="30" t="e">
        <f t="shared" si="1"/>
        <v>#DIV/0!</v>
      </c>
      <c r="J23" s="37" t="e">
        <f t="shared" si="2"/>
        <v>#DIV/0!</v>
      </c>
      <c r="K23" s="356">
        <f t="shared" si="7"/>
        <v>0</v>
      </c>
      <c r="L23" s="336"/>
      <c r="M23" s="84"/>
      <c r="N23" s="356">
        <f t="shared" si="3"/>
        <v>0</v>
      </c>
      <c r="O23" s="336"/>
      <c r="P23" s="360">
        <f t="shared" si="4"/>
        <v>0</v>
      </c>
      <c r="Q23" s="361">
        <f>ROUNDDOWN(IF($M23=$B$30,$N23,$O23),0)</f>
        <v>0</v>
      </c>
      <c r="S23" s="337">
        <f t="shared" si="5"/>
        <v>0</v>
      </c>
      <c r="T23" s="337">
        <f t="shared" si="6"/>
        <v>0</v>
      </c>
    </row>
    <row r="24" spans="1:20" s="316" customFormat="1" ht="18" customHeight="1">
      <c r="A24" s="320">
        <v>19</v>
      </c>
      <c r="B24" s="330"/>
      <c r="C24" s="331"/>
      <c r="D24" s="332" t="s">
        <v>227</v>
      </c>
      <c r="E24" s="333"/>
      <c r="F24" s="334"/>
      <c r="G24" s="29">
        <f t="shared" si="0"/>
        <v>0</v>
      </c>
      <c r="H24" s="335"/>
      <c r="I24" s="30" t="e">
        <f t="shared" si="1"/>
        <v>#DIV/0!</v>
      </c>
      <c r="J24" s="37" t="e">
        <f t="shared" si="2"/>
        <v>#DIV/0!</v>
      </c>
      <c r="K24" s="356">
        <f t="shared" si="7"/>
        <v>0</v>
      </c>
      <c r="L24" s="336"/>
      <c r="M24" s="84"/>
      <c r="N24" s="356">
        <f t="shared" si="3"/>
        <v>0</v>
      </c>
      <c r="O24" s="336"/>
      <c r="P24" s="360">
        <f t="shared" si="4"/>
        <v>0</v>
      </c>
      <c r="Q24" s="361">
        <f>ROUNDDOWN(IF($M24=$B$30,$N24,$O24),0)</f>
        <v>0</v>
      </c>
      <c r="S24" s="337">
        <f t="shared" si="5"/>
        <v>0</v>
      </c>
      <c r="T24" s="337">
        <f t="shared" si="6"/>
        <v>0</v>
      </c>
    </row>
    <row r="25" spans="1:20" s="316" customFormat="1" ht="18" customHeight="1" thickBot="1">
      <c r="A25" s="320">
        <v>20</v>
      </c>
      <c r="B25" s="338"/>
      <c r="C25" s="339"/>
      <c r="D25" s="340" t="s">
        <v>227</v>
      </c>
      <c r="E25" s="341"/>
      <c r="F25" s="342"/>
      <c r="G25" s="32">
        <f t="shared" si="0"/>
        <v>0</v>
      </c>
      <c r="H25" s="343"/>
      <c r="I25" s="33" t="e">
        <f t="shared" si="1"/>
        <v>#DIV/0!</v>
      </c>
      <c r="J25" s="37" t="e">
        <f t="shared" si="2"/>
        <v>#DIV/0!</v>
      </c>
      <c r="K25" s="357">
        <f t="shared" si="7"/>
        <v>0</v>
      </c>
      <c r="L25" s="344"/>
      <c r="M25" s="345"/>
      <c r="N25" s="357">
        <f t="shared" si="3"/>
        <v>0</v>
      </c>
      <c r="O25" s="344"/>
      <c r="P25" s="362">
        <f t="shared" si="4"/>
        <v>0</v>
      </c>
      <c r="Q25" s="363">
        <f>ROUNDDOWN(IF($M25=$B$30,$N25,$O25),0)</f>
        <v>0</v>
      </c>
      <c r="S25" s="337">
        <f t="shared" si="5"/>
        <v>0</v>
      </c>
      <c r="T25" s="337">
        <f t="shared" si="6"/>
        <v>0</v>
      </c>
    </row>
    <row r="26" spans="1:20" s="316" customFormat="1" ht="18" customHeight="1" thickTop="1" thickBot="1">
      <c r="B26" s="346"/>
      <c r="C26" s="347"/>
      <c r="D26" s="348"/>
      <c r="E26" s="348"/>
      <c r="F26" s="348"/>
      <c r="G26" s="364">
        <f>SUM(G6:G25)</f>
        <v>0</v>
      </c>
      <c r="H26" s="364">
        <f>SUM(H6:H25)</f>
        <v>0</v>
      </c>
      <c r="I26" s="365"/>
      <c r="J26" s="366"/>
      <c r="K26" s="97">
        <f>SUM(K6:K25)</f>
        <v>0</v>
      </c>
      <c r="L26" s="97">
        <f>SUM(L6:L25)</f>
        <v>0</v>
      </c>
      <c r="M26" s="98"/>
      <c r="N26" s="367">
        <f>SUM(N6:N25)</f>
        <v>0</v>
      </c>
      <c r="O26" s="368">
        <f>SUM(O6:O25)</f>
        <v>0</v>
      </c>
      <c r="P26" s="368">
        <f>SUM(P6:P25)</f>
        <v>0</v>
      </c>
      <c r="Q26" s="369">
        <f>SUM(Q6:Q25)</f>
        <v>0</v>
      </c>
    </row>
    <row r="27" spans="1:20" s="316" customFormat="1" ht="13.15" customHeight="1">
      <c r="B27" s="349"/>
      <c r="C27" s="55"/>
      <c r="D27" s="55"/>
      <c r="E27" s="55"/>
      <c r="F27" s="55"/>
      <c r="G27" s="55"/>
      <c r="H27" s="55"/>
      <c r="I27" s="55"/>
      <c r="J27" s="55" t="s">
        <v>292</v>
      </c>
      <c r="K27" s="66"/>
      <c r="L27" s="66"/>
      <c r="M27" s="66"/>
      <c r="N27" s="66"/>
      <c r="O27" s="350"/>
      <c r="P27" s="350"/>
      <c r="Q27" s="351"/>
    </row>
    <row r="28" spans="1:20" s="66" customFormat="1" ht="13.15" customHeight="1">
      <c r="B28" s="65"/>
      <c r="G28" s="311"/>
      <c r="H28" s="311"/>
      <c r="I28" s="311"/>
      <c r="J28" s="352" t="s">
        <v>293</v>
      </c>
      <c r="K28" s="57"/>
      <c r="L28" s="57"/>
      <c r="M28" s="57"/>
      <c r="N28" s="56"/>
      <c r="Q28" s="58"/>
    </row>
    <row r="29" spans="1:20" s="66" customFormat="1" ht="13.15" customHeight="1">
      <c r="B29" s="370" t="s">
        <v>105</v>
      </c>
      <c r="G29" s="311"/>
      <c r="H29" s="311"/>
      <c r="I29" s="311"/>
      <c r="J29" s="311"/>
      <c r="K29" s="57"/>
      <c r="L29" s="57"/>
      <c r="M29" s="57"/>
      <c r="N29" s="56"/>
      <c r="O29" s="662"/>
      <c r="P29" s="662"/>
      <c r="Q29" s="353"/>
    </row>
    <row r="30" spans="1:20" s="66" customFormat="1" ht="13.15" customHeight="1">
      <c r="B30" s="370" t="s">
        <v>106</v>
      </c>
      <c r="G30" s="311"/>
      <c r="H30" s="311"/>
      <c r="I30" s="311"/>
      <c r="J30" s="311"/>
      <c r="K30" s="65"/>
      <c r="L30" s="65"/>
      <c r="M30" s="64"/>
      <c r="N30" s="64"/>
      <c r="O30" s="662"/>
      <c r="P30" s="662"/>
      <c r="Q30" s="320"/>
    </row>
    <row r="31" spans="1:20" s="66" customFormat="1" ht="13.15" customHeight="1">
      <c r="B31" s="28"/>
      <c r="G31" s="311"/>
      <c r="H31" s="311"/>
      <c r="I31" s="311"/>
      <c r="J31" s="311"/>
      <c r="K31" s="65"/>
      <c r="L31" s="65"/>
      <c r="M31" s="64"/>
      <c r="N31" s="64"/>
      <c r="O31" s="65"/>
      <c r="P31" s="65"/>
      <c r="Q31" s="351"/>
    </row>
    <row r="32" spans="1:20" s="66" customFormat="1" ht="13.15" customHeight="1">
      <c r="B32" s="354"/>
      <c r="G32" s="311"/>
      <c r="H32" s="311"/>
      <c r="I32" s="311"/>
      <c r="J32" s="311"/>
      <c r="K32" s="65"/>
      <c r="L32" s="65"/>
      <c r="M32" s="64"/>
      <c r="N32" s="64"/>
      <c r="O32" s="65"/>
      <c r="P32" s="65"/>
      <c r="Q32" s="351"/>
    </row>
    <row r="33" spans="2:17" s="66" customFormat="1" ht="13.15" customHeight="1">
      <c r="B33" s="354"/>
      <c r="G33" s="311"/>
      <c r="H33" s="311"/>
      <c r="I33" s="311"/>
      <c r="J33" s="311"/>
      <c r="K33" s="65"/>
      <c r="L33" s="65"/>
      <c r="M33" s="311"/>
      <c r="N33" s="311"/>
      <c r="O33" s="65"/>
      <c r="P33" s="65"/>
    </row>
    <row r="34" spans="2:17" s="66" customFormat="1" ht="13.15" customHeight="1">
      <c r="B34" s="354"/>
      <c r="G34" s="311"/>
      <c r="H34" s="311"/>
      <c r="I34" s="311"/>
      <c r="J34" s="311"/>
      <c r="O34" s="65"/>
      <c r="P34" s="65"/>
      <c r="Q34" s="351"/>
    </row>
    <row r="35" spans="2:17" s="66" customFormat="1" ht="13.15" customHeight="1">
      <c r="B35" s="65"/>
      <c r="G35" s="311"/>
      <c r="H35" s="311"/>
      <c r="I35" s="311"/>
      <c r="J35" s="311"/>
      <c r="Q35" s="351"/>
    </row>
    <row r="36" spans="2:17" s="66" customFormat="1" ht="13.15" customHeight="1">
      <c r="B36" s="65"/>
      <c r="G36" s="311"/>
      <c r="H36" s="311"/>
      <c r="I36" s="311"/>
      <c r="J36" s="311"/>
      <c r="Q36" s="351"/>
    </row>
    <row r="37" spans="2:17" s="66" customFormat="1" ht="13.15" customHeight="1">
      <c r="B37" s="65"/>
      <c r="G37" s="311"/>
      <c r="H37" s="311"/>
      <c r="I37" s="311"/>
      <c r="J37" s="311"/>
      <c r="Q37" s="351"/>
    </row>
    <row r="38" spans="2:17" s="66" customFormat="1" ht="13.15" customHeight="1">
      <c r="B38" s="65"/>
      <c r="G38" s="311"/>
      <c r="H38" s="311"/>
      <c r="I38" s="311"/>
      <c r="J38" s="311"/>
      <c r="Q38" s="351"/>
    </row>
    <row r="39" spans="2:17" s="66" customFormat="1" ht="13.15" customHeight="1">
      <c r="B39" s="65"/>
      <c r="G39" s="311"/>
      <c r="H39" s="311"/>
      <c r="I39" s="311"/>
      <c r="J39" s="311"/>
      <c r="Q39" s="351"/>
    </row>
    <row r="40" spans="2:17" s="66" customFormat="1" ht="13.15" customHeight="1">
      <c r="B40" s="65"/>
      <c r="G40" s="311"/>
      <c r="H40" s="311"/>
      <c r="I40" s="311"/>
      <c r="J40" s="311"/>
      <c r="Q40" s="351"/>
    </row>
    <row r="41" spans="2:17" s="66" customFormat="1" ht="13.15" customHeight="1">
      <c r="B41" s="65"/>
      <c r="G41" s="311"/>
      <c r="H41" s="311"/>
      <c r="I41" s="311"/>
      <c r="J41" s="311"/>
      <c r="Q41" s="351"/>
    </row>
    <row r="42" spans="2:17" s="66" customFormat="1" ht="13.15" customHeight="1">
      <c r="B42" s="65"/>
      <c r="G42" s="311"/>
      <c r="H42" s="311"/>
      <c r="I42" s="311"/>
      <c r="J42" s="311"/>
      <c r="Q42" s="351"/>
    </row>
    <row r="43" spans="2:17" s="66" customFormat="1" ht="13.15" customHeight="1">
      <c r="B43" s="65"/>
      <c r="G43" s="311"/>
      <c r="H43" s="311"/>
      <c r="I43" s="311"/>
      <c r="J43" s="311"/>
      <c r="Q43" s="351"/>
    </row>
    <row r="44" spans="2:17" s="66" customFormat="1" ht="13.15" customHeight="1">
      <c r="B44" s="65"/>
      <c r="G44" s="311"/>
      <c r="H44" s="311"/>
      <c r="I44" s="311"/>
      <c r="J44" s="311"/>
      <c r="Q44" s="351"/>
    </row>
    <row r="45" spans="2:17" s="66" customFormat="1" ht="13.15" customHeight="1">
      <c r="B45" s="65"/>
      <c r="G45" s="311"/>
      <c r="H45" s="311"/>
      <c r="I45" s="311"/>
      <c r="J45" s="311"/>
      <c r="Q45" s="351"/>
    </row>
    <row r="46" spans="2:17" s="66" customFormat="1" ht="13.15" customHeight="1">
      <c r="B46" s="65"/>
      <c r="G46" s="311"/>
      <c r="H46" s="311"/>
      <c r="I46" s="311"/>
      <c r="J46" s="311"/>
      <c r="Q46" s="351"/>
    </row>
    <row r="47" spans="2:17" s="66" customFormat="1" ht="13.15" customHeight="1">
      <c r="B47" s="65"/>
      <c r="G47" s="311"/>
      <c r="H47" s="311"/>
      <c r="I47" s="311"/>
      <c r="J47" s="311"/>
      <c r="Q47" s="351"/>
    </row>
    <row r="48" spans="2:17" s="66" customFormat="1" ht="13.15" customHeight="1">
      <c r="B48" s="65"/>
      <c r="G48" s="311"/>
      <c r="H48" s="311"/>
      <c r="I48" s="311"/>
      <c r="J48" s="311"/>
      <c r="Q48" s="351"/>
    </row>
    <row r="49" spans="2:17" s="66" customFormat="1" ht="13.15" customHeight="1">
      <c r="B49" s="65"/>
      <c r="G49" s="311"/>
      <c r="H49" s="311"/>
      <c r="I49" s="311"/>
      <c r="J49" s="311"/>
      <c r="Q49" s="351"/>
    </row>
    <row r="50" spans="2:17" s="66" customFormat="1" ht="13.15" customHeight="1">
      <c r="B50" s="65"/>
      <c r="G50" s="311"/>
      <c r="H50" s="311"/>
      <c r="I50" s="311"/>
      <c r="J50" s="311"/>
      <c r="Q50" s="351"/>
    </row>
    <row r="51" spans="2:17" s="66" customFormat="1" ht="13.15" customHeight="1">
      <c r="B51" s="65"/>
      <c r="G51" s="311"/>
      <c r="H51" s="311"/>
      <c r="I51" s="311"/>
      <c r="J51" s="311"/>
      <c r="Q51" s="351"/>
    </row>
    <row r="52" spans="2:17" s="66" customFormat="1" ht="13.15" customHeight="1">
      <c r="B52" s="65"/>
      <c r="G52" s="311"/>
      <c r="H52" s="311"/>
      <c r="I52" s="311"/>
      <c r="J52" s="311"/>
      <c r="Q52" s="351"/>
    </row>
    <row r="53" spans="2:17" s="66" customFormat="1" ht="13.15" customHeight="1">
      <c r="B53" s="65"/>
      <c r="G53" s="311"/>
      <c r="H53" s="311"/>
      <c r="I53" s="311"/>
      <c r="J53" s="311"/>
      <c r="Q53" s="351"/>
    </row>
    <row r="54" spans="2:17" s="66" customFormat="1" ht="13.15" customHeight="1">
      <c r="B54" s="65"/>
      <c r="G54" s="311"/>
      <c r="H54" s="311"/>
      <c r="I54" s="311"/>
      <c r="J54" s="311"/>
      <c r="Q54" s="351"/>
    </row>
    <row r="55" spans="2:17" s="66" customFormat="1" ht="13.15" customHeight="1">
      <c r="B55" s="65"/>
      <c r="G55" s="311"/>
      <c r="H55" s="311"/>
      <c r="I55" s="311"/>
      <c r="J55" s="311"/>
      <c r="Q55" s="351"/>
    </row>
    <row r="56" spans="2:17" s="66" customFormat="1" ht="13.15" customHeight="1">
      <c r="B56" s="65"/>
      <c r="G56" s="311"/>
      <c r="H56" s="311"/>
      <c r="I56" s="311"/>
      <c r="J56" s="311"/>
      <c r="Q56" s="351"/>
    </row>
    <row r="57" spans="2:17" s="66" customFormat="1" ht="13.15" customHeight="1">
      <c r="B57" s="65"/>
      <c r="G57" s="311"/>
      <c r="H57" s="311"/>
      <c r="I57" s="311"/>
      <c r="J57" s="311"/>
      <c r="Q57" s="351"/>
    </row>
    <row r="58" spans="2:17" s="66" customFormat="1" ht="13.15" customHeight="1">
      <c r="B58" s="65"/>
      <c r="G58" s="311"/>
      <c r="H58" s="311"/>
      <c r="I58" s="311"/>
      <c r="J58" s="311"/>
      <c r="Q58" s="351"/>
    </row>
    <row r="59" spans="2:17" s="66" customFormat="1" ht="13.15" customHeight="1">
      <c r="B59" s="65"/>
      <c r="G59" s="311"/>
      <c r="H59" s="311"/>
      <c r="I59" s="311"/>
      <c r="J59" s="311"/>
      <c r="Q59" s="351"/>
    </row>
    <row r="60" spans="2:17" s="66" customFormat="1">
      <c r="B60" s="65"/>
      <c r="G60" s="311"/>
      <c r="H60" s="311"/>
      <c r="I60" s="311"/>
      <c r="J60" s="311"/>
      <c r="Q60" s="351"/>
    </row>
    <row r="61" spans="2:17" s="66" customFormat="1">
      <c r="B61" s="65"/>
      <c r="G61" s="311"/>
      <c r="H61" s="311"/>
      <c r="I61" s="311"/>
      <c r="J61" s="311"/>
      <c r="Q61" s="351"/>
    </row>
    <row r="62" spans="2:17" s="66" customFormat="1">
      <c r="B62" s="65"/>
      <c r="G62" s="311"/>
      <c r="H62" s="311"/>
      <c r="I62" s="311"/>
      <c r="J62" s="311"/>
      <c r="Q62" s="351"/>
    </row>
    <row r="63" spans="2:17" s="66" customFormat="1">
      <c r="B63" s="65"/>
      <c r="G63" s="311"/>
      <c r="H63" s="311"/>
      <c r="I63" s="311"/>
      <c r="J63" s="311"/>
      <c r="K63" s="65"/>
      <c r="L63" s="65"/>
      <c r="M63" s="65"/>
      <c r="N63" s="65"/>
      <c r="Q63" s="312"/>
    </row>
    <row r="64" spans="2:17" s="66" customFormat="1">
      <c r="B64" s="65"/>
      <c r="C64" s="65"/>
      <c r="D64" s="65"/>
      <c r="E64" s="65"/>
      <c r="F64" s="65"/>
      <c r="G64" s="311"/>
      <c r="H64" s="311"/>
      <c r="I64" s="311"/>
      <c r="J64" s="311"/>
      <c r="K64" s="65"/>
      <c r="L64" s="65"/>
      <c r="M64" s="65"/>
      <c r="N64" s="65"/>
      <c r="O64" s="65"/>
      <c r="P64" s="65"/>
      <c r="Q64" s="312"/>
    </row>
  </sheetData>
  <sheetProtection sheet="1" objects="1" scenarios="1" formatColumns="0" formatRows="0" deleteColumns="0" sort="0"/>
  <mergeCells count="13">
    <mergeCell ref="Q4:Q5"/>
    <mergeCell ref="I5:J5"/>
    <mergeCell ref="O29:O30"/>
    <mergeCell ref="P29:P30"/>
    <mergeCell ref="B4:B5"/>
    <mergeCell ref="C4:G5"/>
    <mergeCell ref="H4:J4"/>
    <mergeCell ref="K4:K5"/>
    <mergeCell ref="L4:L5"/>
    <mergeCell ref="M4:M5"/>
    <mergeCell ref="N4:N5"/>
    <mergeCell ref="O4:O5"/>
    <mergeCell ref="P4:P5"/>
  </mergeCells>
  <phoneticPr fontId="2"/>
  <conditionalFormatting sqref="M6:M25">
    <cfRule type="containsText" dxfId="4" priority="1" operator="containsText" text="本則課税">
      <formula>NOT(ISERROR(SEARCH("本則課税",M6)))</formula>
    </cfRule>
    <cfRule type="containsText" priority="2" operator="containsText" text="本則課税">
      <formula>NOT(ISERROR(SEARCH("本則課税",M6)))</formula>
    </cfRule>
  </conditionalFormatting>
  <dataValidations count="2">
    <dataValidation type="list" allowBlank="1" showInputMessage="1" showErrorMessage="1" sqref="M6:M25" xr:uid="{4DAE52F7-E41F-4F05-AD75-C0F34C83F8B5}">
      <formula1>$B$29:$B$30</formula1>
    </dataValidation>
    <dataValidation type="list" allowBlank="1" showInputMessage="1" showErrorMessage="1" sqref="M30:N33 M26" xr:uid="{5A8428D9-E9C9-40AE-9F6D-243B5B143C4C}">
      <formula1>#REF!</formula1>
    </dataValidation>
  </dataValidations>
  <pageMargins left="0.70866141732283472" right="0.70866141732283472" top="0.74803149606299213" bottom="0.74803149606299213" header="0.31496062992125984" footer="0.31496062992125984"/>
  <pageSetup paperSize="9" scale="73" orientation="landscape" r:id="rId1"/>
  <colBreaks count="1" manualBreakCount="1">
    <brk id="18"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1FA2E-6502-407D-99F2-A4DAECE83014}">
  <sheetPr>
    <tabColor rgb="FF92D050"/>
  </sheetPr>
  <dimension ref="A1:T64"/>
  <sheetViews>
    <sheetView zoomScaleNormal="100" workbookViewId="0">
      <pane ySplit="5" topLeftCell="A6" activePane="bottomLeft" state="frozen"/>
      <selection pane="bottomLeft" activeCell="B2" sqref="B2"/>
    </sheetView>
  </sheetViews>
  <sheetFormatPr defaultColWidth="9" defaultRowHeight="13.5"/>
  <cols>
    <col min="1" max="1" width="4" style="65" customWidth="1"/>
    <col min="2" max="2" width="15" style="65" customWidth="1"/>
    <col min="3" max="3" width="6" style="65" customWidth="1"/>
    <col min="4" max="4" width="4.5" style="65" customWidth="1"/>
    <col min="5" max="5" width="6" style="65" customWidth="1"/>
    <col min="6" max="6" width="6.375" style="65" customWidth="1"/>
    <col min="7" max="8" width="8" style="311" customWidth="1"/>
    <col min="9" max="9" width="7.5" style="311" customWidth="1"/>
    <col min="10" max="10" width="5" style="311" customWidth="1"/>
    <col min="11" max="16" width="12" style="65" customWidth="1"/>
    <col min="17" max="17" width="12" style="312" customWidth="1"/>
    <col min="18" max="16384" width="9" style="65"/>
  </cols>
  <sheetData>
    <row r="1" spans="1:20" ht="15" customHeight="1"/>
    <row r="2" spans="1:20" ht="21" customHeight="1">
      <c r="B2" s="51" t="s">
        <v>294</v>
      </c>
      <c r="C2" s="313"/>
      <c r="D2" s="313"/>
      <c r="E2" s="313"/>
      <c r="F2" s="313"/>
      <c r="G2" s="313"/>
      <c r="H2" s="313"/>
      <c r="I2" s="313"/>
      <c r="J2" s="313"/>
      <c r="K2" s="313"/>
      <c r="L2" s="313"/>
      <c r="M2" s="313"/>
      <c r="N2" s="313"/>
      <c r="O2" s="313"/>
      <c r="P2" s="313"/>
      <c r="Q2" s="313"/>
    </row>
    <row r="3" spans="1:20" ht="18" customHeight="1" thickBot="1">
      <c r="B3" s="314"/>
      <c r="Q3" s="66" t="s">
        <v>102</v>
      </c>
      <c r="S3" s="241" t="s">
        <v>140</v>
      </c>
      <c r="T3" s="241"/>
    </row>
    <row r="4" spans="1:20" ht="33" customHeight="1">
      <c r="B4" s="663" t="s">
        <v>4</v>
      </c>
      <c r="C4" s="665" t="s">
        <v>286</v>
      </c>
      <c r="D4" s="666"/>
      <c r="E4" s="666"/>
      <c r="F4" s="666"/>
      <c r="G4" s="667"/>
      <c r="H4" s="665" t="s">
        <v>362</v>
      </c>
      <c r="I4" s="666"/>
      <c r="J4" s="667"/>
      <c r="K4" s="671" t="s">
        <v>114</v>
      </c>
      <c r="L4" s="671" t="s">
        <v>115</v>
      </c>
      <c r="M4" s="671" t="s">
        <v>103</v>
      </c>
      <c r="N4" s="673" t="s">
        <v>287</v>
      </c>
      <c r="O4" s="673" t="s">
        <v>288</v>
      </c>
      <c r="P4" s="671" t="s">
        <v>289</v>
      </c>
      <c r="Q4" s="658" t="s">
        <v>109</v>
      </c>
      <c r="S4" s="315" t="s">
        <v>107</v>
      </c>
      <c r="T4" s="243" t="s">
        <v>139</v>
      </c>
    </row>
    <row r="5" spans="1:20" s="316" customFormat="1" ht="18" customHeight="1">
      <c r="B5" s="664"/>
      <c r="C5" s="668"/>
      <c r="D5" s="669"/>
      <c r="E5" s="669"/>
      <c r="F5" s="669"/>
      <c r="G5" s="670"/>
      <c r="H5" s="317" t="s">
        <v>290</v>
      </c>
      <c r="I5" s="660" t="s">
        <v>291</v>
      </c>
      <c r="J5" s="661"/>
      <c r="K5" s="672"/>
      <c r="L5" s="672"/>
      <c r="M5" s="672"/>
      <c r="N5" s="674"/>
      <c r="O5" s="674"/>
      <c r="P5" s="675"/>
      <c r="Q5" s="659"/>
      <c r="S5" s="318" t="s">
        <v>137</v>
      </c>
      <c r="T5" s="319" t="s">
        <v>137</v>
      </c>
    </row>
    <row r="6" spans="1:20" s="316" customFormat="1" ht="18" customHeight="1">
      <c r="A6" s="320">
        <v>1</v>
      </c>
      <c r="B6" s="321"/>
      <c r="C6" s="322"/>
      <c r="D6" s="323" t="s">
        <v>227</v>
      </c>
      <c r="E6" s="324"/>
      <c r="F6" s="325"/>
      <c r="G6" s="35">
        <f>C6*E6*F6/100</f>
        <v>0</v>
      </c>
      <c r="H6" s="326"/>
      <c r="I6" s="36" t="e">
        <f>G6/H6</f>
        <v>#DIV/0!</v>
      </c>
      <c r="J6" s="37" t="e">
        <f>IF(I6&gt;0.5,"×","○")</f>
        <v>#DIV/0!</v>
      </c>
      <c r="K6" s="355">
        <f>ROUNDDOWN($L6*1.1,0)</f>
        <v>0</v>
      </c>
      <c r="L6" s="327"/>
      <c r="M6" s="328" t="s">
        <v>105</v>
      </c>
      <c r="N6" s="355">
        <f>O6+P6</f>
        <v>0</v>
      </c>
      <c r="O6" s="327"/>
      <c r="P6" s="358">
        <f>(O6*0.1)</f>
        <v>0</v>
      </c>
      <c r="Q6" s="359">
        <f>ROUNDDOWN(IF($M6=$B$30,$N6,$O6),0)</f>
        <v>0</v>
      </c>
      <c r="S6" s="329">
        <f>ROUNDDOWN(K6/1000,0)</f>
        <v>0</v>
      </c>
      <c r="T6" s="329">
        <f>ROUNDDOWN(Q6/1000,0)</f>
        <v>0</v>
      </c>
    </row>
    <row r="7" spans="1:20" s="316" customFormat="1" ht="18" customHeight="1">
      <c r="A7" s="320">
        <v>2</v>
      </c>
      <c r="B7" s="330"/>
      <c r="C7" s="331"/>
      <c r="D7" s="332" t="s">
        <v>227</v>
      </c>
      <c r="E7" s="333"/>
      <c r="F7" s="334"/>
      <c r="G7" s="29">
        <f t="shared" ref="G7:G25" si="0">C7*E7*F7/100</f>
        <v>0</v>
      </c>
      <c r="H7" s="335"/>
      <c r="I7" s="30" t="e">
        <f t="shared" ref="I7:I25" si="1">G7/H7</f>
        <v>#DIV/0!</v>
      </c>
      <c r="J7" s="31" t="e">
        <f>IF(I7&gt;0.5,"×","○")</f>
        <v>#DIV/0!</v>
      </c>
      <c r="K7" s="356">
        <f>ROUNDDOWN($L7*1.1,0)</f>
        <v>0</v>
      </c>
      <c r="L7" s="336"/>
      <c r="M7" s="84" t="s">
        <v>106</v>
      </c>
      <c r="N7" s="356">
        <f t="shared" ref="N7:N25" si="2">O7+P7</f>
        <v>0</v>
      </c>
      <c r="O7" s="336"/>
      <c r="P7" s="360">
        <f t="shared" ref="P7:P25" si="3">(O7*0.1)</f>
        <v>0</v>
      </c>
      <c r="Q7" s="361">
        <f>ROUNDDOWN(IF($M7=$B$30,$N7,$O7),0)</f>
        <v>0</v>
      </c>
      <c r="S7" s="337">
        <f t="shared" ref="S7:S25" si="4">ROUNDDOWN(K7/1000,0)</f>
        <v>0</v>
      </c>
      <c r="T7" s="337">
        <f t="shared" ref="T7:T25" si="5">ROUNDDOWN(Q7/1000,0)</f>
        <v>0</v>
      </c>
    </row>
    <row r="8" spans="1:20" s="316" customFormat="1" ht="18" customHeight="1">
      <c r="A8" s="320">
        <v>3</v>
      </c>
      <c r="B8" s="330"/>
      <c r="C8" s="331"/>
      <c r="D8" s="332" t="s">
        <v>227</v>
      </c>
      <c r="E8" s="333"/>
      <c r="F8" s="334"/>
      <c r="G8" s="29">
        <f t="shared" si="0"/>
        <v>0</v>
      </c>
      <c r="H8" s="335"/>
      <c r="I8" s="30" t="e">
        <f t="shared" si="1"/>
        <v>#DIV/0!</v>
      </c>
      <c r="J8" s="31" t="e">
        <f t="shared" ref="J8:J25" si="6">IF(I8&gt;0.5,"×","○")</f>
        <v>#DIV/0!</v>
      </c>
      <c r="K8" s="356">
        <f t="shared" ref="K8:K25" si="7">ROUNDDOWN($L8*1.1,0)</f>
        <v>0</v>
      </c>
      <c r="L8" s="336"/>
      <c r="M8" s="84"/>
      <c r="N8" s="356">
        <f t="shared" si="2"/>
        <v>0</v>
      </c>
      <c r="O8" s="336"/>
      <c r="P8" s="360">
        <f t="shared" si="3"/>
        <v>0</v>
      </c>
      <c r="Q8" s="361">
        <f>ROUNDDOWN(IF($M8=$B$30,$N8,$O8),0)</f>
        <v>0</v>
      </c>
      <c r="S8" s="337">
        <f t="shared" si="4"/>
        <v>0</v>
      </c>
      <c r="T8" s="337">
        <f t="shared" si="5"/>
        <v>0</v>
      </c>
    </row>
    <row r="9" spans="1:20" s="316" customFormat="1" ht="18" customHeight="1">
      <c r="A9" s="320">
        <v>4</v>
      </c>
      <c r="B9" s="330"/>
      <c r="C9" s="331"/>
      <c r="D9" s="332" t="s">
        <v>227</v>
      </c>
      <c r="E9" s="333"/>
      <c r="F9" s="334"/>
      <c r="G9" s="29">
        <f t="shared" ref="G9:G22" si="8">C9*E9*F9/100</f>
        <v>0</v>
      </c>
      <c r="H9" s="335"/>
      <c r="I9" s="30" t="e">
        <f t="shared" ref="I9:I22" si="9">G9/H9</f>
        <v>#DIV/0!</v>
      </c>
      <c r="J9" s="31" t="e">
        <f t="shared" ref="J9:J22" si="10">IF(I9&gt;0.5,"×","○")</f>
        <v>#DIV/0!</v>
      </c>
      <c r="K9" s="356">
        <f t="shared" si="7"/>
        <v>0</v>
      </c>
      <c r="L9" s="336"/>
      <c r="M9" s="84"/>
      <c r="N9" s="356">
        <f t="shared" ref="N9:N22" si="11">O9+P9</f>
        <v>0</v>
      </c>
      <c r="O9" s="336"/>
      <c r="P9" s="360">
        <f t="shared" ref="P9:P22" si="12">(O9*0.1)</f>
        <v>0</v>
      </c>
      <c r="Q9" s="361">
        <f t="shared" ref="Q9:Q22" si="13">ROUNDDOWN(IF($M9=$B$30,$N9,$O9),0)</f>
        <v>0</v>
      </c>
      <c r="S9" s="337">
        <f t="shared" si="4"/>
        <v>0</v>
      </c>
      <c r="T9" s="337">
        <f t="shared" si="5"/>
        <v>0</v>
      </c>
    </row>
    <row r="10" spans="1:20" s="316" customFormat="1" ht="18" customHeight="1">
      <c r="A10" s="320">
        <v>5</v>
      </c>
      <c r="B10" s="330"/>
      <c r="C10" s="331"/>
      <c r="D10" s="332" t="s">
        <v>227</v>
      </c>
      <c r="E10" s="333"/>
      <c r="F10" s="334"/>
      <c r="G10" s="29">
        <f t="shared" si="8"/>
        <v>0</v>
      </c>
      <c r="H10" s="335"/>
      <c r="I10" s="30" t="e">
        <f t="shared" si="9"/>
        <v>#DIV/0!</v>
      </c>
      <c r="J10" s="31" t="e">
        <f t="shared" si="10"/>
        <v>#DIV/0!</v>
      </c>
      <c r="K10" s="356">
        <f t="shared" si="7"/>
        <v>0</v>
      </c>
      <c r="L10" s="336"/>
      <c r="M10" s="84"/>
      <c r="N10" s="356">
        <f t="shared" si="11"/>
        <v>0</v>
      </c>
      <c r="O10" s="336"/>
      <c r="P10" s="360">
        <f t="shared" si="12"/>
        <v>0</v>
      </c>
      <c r="Q10" s="361">
        <f t="shared" si="13"/>
        <v>0</v>
      </c>
      <c r="S10" s="337">
        <f t="shared" si="4"/>
        <v>0</v>
      </c>
      <c r="T10" s="337">
        <f t="shared" si="5"/>
        <v>0</v>
      </c>
    </row>
    <row r="11" spans="1:20" s="316" customFormat="1" ht="18" customHeight="1">
      <c r="A11" s="320">
        <v>6</v>
      </c>
      <c r="B11" s="330"/>
      <c r="C11" s="331"/>
      <c r="D11" s="332" t="s">
        <v>227</v>
      </c>
      <c r="E11" s="333"/>
      <c r="F11" s="334"/>
      <c r="G11" s="29">
        <f t="shared" si="8"/>
        <v>0</v>
      </c>
      <c r="H11" s="335"/>
      <c r="I11" s="30" t="e">
        <f t="shared" si="9"/>
        <v>#DIV/0!</v>
      </c>
      <c r="J11" s="31" t="e">
        <f t="shared" si="10"/>
        <v>#DIV/0!</v>
      </c>
      <c r="K11" s="356">
        <f t="shared" si="7"/>
        <v>0</v>
      </c>
      <c r="L11" s="336"/>
      <c r="M11" s="84"/>
      <c r="N11" s="356">
        <f t="shared" si="11"/>
        <v>0</v>
      </c>
      <c r="O11" s="336"/>
      <c r="P11" s="360">
        <f t="shared" si="12"/>
        <v>0</v>
      </c>
      <c r="Q11" s="361">
        <f t="shared" si="13"/>
        <v>0</v>
      </c>
      <c r="S11" s="337">
        <f t="shared" si="4"/>
        <v>0</v>
      </c>
      <c r="T11" s="337">
        <f t="shared" si="5"/>
        <v>0</v>
      </c>
    </row>
    <row r="12" spans="1:20" s="316" customFormat="1" ht="18" customHeight="1">
      <c r="A12" s="320">
        <v>7</v>
      </c>
      <c r="B12" s="330"/>
      <c r="C12" s="331"/>
      <c r="D12" s="332" t="s">
        <v>227</v>
      </c>
      <c r="E12" s="333"/>
      <c r="F12" s="334"/>
      <c r="G12" s="29">
        <f t="shared" si="8"/>
        <v>0</v>
      </c>
      <c r="H12" s="335"/>
      <c r="I12" s="30" t="e">
        <f t="shared" si="9"/>
        <v>#DIV/0!</v>
      </c>
      <c r="J12" s="31" t="e">
        <f t="shared" si="10"/>
        <v>#DIV/0!</v>
      </c>
      <c r="K12" s="356">
        <f t="shared" si="7"/>
        <v>0</v>
      </c>
      <c r="L12" s="336"/>
      <c r="M12" s="84"/>
      <c r="N12" s="356">
        <f t="shared" si="11"/>
        <v>0</v>
      </c>
      <c r="O12" s="336"/>
      <c r="P12" s="360">
        <f t="shared" si="12"/>
        <v>0</v>
      </c>
      <c r="Q12" s="361">
        <f t="shared" si="13"/>
        <v>0</v>
      </c>
      <c r="S12" s="337">
        <f t="shared" si="4"/>
        <v>0</v>
      </c>
      <c r="T12" s="337">
        <f t="shared" si="5"/>
        <v>0</v>
      </c>
    </row>
    <row r="13" spans="1:20" s="316" customFormat="1" ht="18" customHeight="1">
      <c r="A13" s="320">
        <v>8</v>
      </c>
      <c r="B13" s="330"/>
      <c r="C13" s="331"/>
      <c r="D13" s="332" t="s">
        <v>227</v>
      </c>
      <c r="E13" s="333"/>
      <c r="F13" s="334"/>
      <c r="G13" s="29">
        <f t="shared" si="8"/>
        <v>0</v>
      </c>
      <c r="H13" s="335"/>
      <c r="I13" s="30" t="e">
        <f t="shared" si="9"/>
        <v>#DIV/0!</v>
      </c>
      <c r="J13" s="31" t="e">
        <f t="shared" si="10"/>
        <v>#DIV/0!</v>
      </c>
      <c r="K13" s="356">
        <f t="shared" si="7"/>
        <v>0</v>
      </c>
      <c r="L13" s="336"/>
      <c r="M13" s="84"/>
      <c r="N13" s="356">
        <f t="shared" si="11"/>
        <v>0</v>
      </c>
      <c r="O13" s="336"/>
      <c r="P13" s="360">
        <f t="shared" si="12"/>
        <v>0</v>
      </c>
      <c r="Q13" s="361">
        <f t="shared" si="13"/>
        <v>0</v>
      </c>
      <c r="S13" s="337">
        <f t="shared" si="4"/>
        <v>0</v>
      </c>
      <c r="T13" s="337">
        <f t="shared" si="5"/>
        <v>0</v>
      </c>
    </row>
    <row r="14" spans="1:20" s="316" customFormat="1" ht="18" customHeight="1">
      <c r="A14" s="320">
        <v>9</v>
      </c>
      <c r="B14" s="330"/>
      <c r="C14" s="331"/>
      <c r="D14" s="332" t="s">
        <v>227</v>
      </c>
      <c r="E14" s="333"/>
      <c r="F14" s="334"/>
      <c r="G14" s="29">
        <f t="shared" si="8"/>
        <v>0</v>
      </c>
      <c r="H14" s="335"/>
      <c r="I14" s="30" t="e">
        <f t="shared" si="9"/>
        <v>#DIV/0!</v>
      </c>
      <c r="J14" s="31" t="e">
        <f t="shared" si="10"/>
        <v>#DIV/0!</v>
      </c>
      <c r="K14" s="356">
        <f t="shared" si="7"/>
        <v>0</v>
      </c>
      <c r="L14" s="336"/>
      <c r="M14" s="84"/>
      <c r="N14" s="356">
        <f t="shared" si="11"/>
        <v>0</v>
      </c>
      <c r="O14" s="336"/>
      <c r="P14" s="360">
        <f t="shared" si="12"/>
        <v>0</v>
      </c>
      <c r="Q14" s="361">
        <f t="shared" si="13"/>
        <v>0</v>
      </c>
      <c r="S14" s="337">
        <f t="shared" si="4"/>
        <v>0</v>
      </c>
      <c r="T14" s="337">
        <f t="shared" si="5"/>
        <v>0</v>
      </c>
    </row>
    <row r="15" spans="1:20" s="316" customFormat="1" ht="18" customHeight="1">
      <c r="A15" s="320">
        <v>10</v>
      </c>
      <c r="B15" s="330"/>
      <c r="C15" s="331"/>
      <c r="D15" s="332" t="s">
        <v>227</v>
      </c>
      <c r="E15" s="333"/>
      <c r="F15" s="334"/>
      <c r="G15" s="29">
        <f t="shared" si="8"/>
        <v>0</v>
      </c>
      <c r="H15" s="335"/>
      <c r="I15" s="30" t="e">
        <f t="shared" si="9"/>
        <v>#DIV/0!</v>
      </c>
      <c r="J15" s="31" t="e">
        <f t="shared" si="10"/>
        <v>#DIV/0!</v>
      </c>
      <c r="K15" s="356">
        <f t="shared" si="7"/>
        <v>0</v>
      </c>
      <c r="L15" s="336"/>
      <c r="M15" s="84"/>
      <c r="N15" s="356">
        <f t="shared" si="11"/>
        <v>0</v>
      </c>
      <c r="O15" s="336"/>
      <c r="P15" s="360">
        <f t="shared" si="12"/>
        <v>0</v>
      </c>
      <c r="Q15" s="361">
        <f t="shared" si="13"/>
        <v>0</v>
      </c>
      <c r="S15" s="337">
        <f t="shared" si="4"/>
        <v>0</v>
      </c>
      <c r="T15" s="337">
        <f t="shared" si="5"/>
        <v>0</v>
      </c>
    </row>
    <row r="16" spans="1:20" s="316" customFormat="1" ht="18" customHeight="1">
      <c r="A16" s="320">
        <v>11</v>
      </c>
      <c r="B16" s="330"/>
      <c r="C16" s="331"/>
      <c r="D16" s="332" t="s">
        <v>227</v>
      </c>
      <c r="E16" s="333"/>
      <c r="F16" s="334"/>
      <c r="G16" s="29">
        <f t="shared" si="8"/>
        <v>0</v>
      </c>
      <c r="H16" s="335"/>
      <c r="I16" s="30" t="e">
        <f t="shared" si="9"/>
        <v>#DIV/0!</v>
      </c>
      <c r="J16" s="31" t="e">
        <f t="shared" si="10"/>
        <v>#DIV/0!</v>
      </c>
      <c r="K16" s="356">
        <f t="shared" si="7"/>
        <v>0</v>
      </c>
      <c r="L16" s="336"/>
      <c r="M16" s="84"/>
      <c r="N16" s="356">
        <f t="shared" si="11"/>
        <v>0</v>
      </c>
      <c r="O16" s="336"/>
      <c r="P16" s="360">
        <f t="shared" si="12"/>
        <v>0</v>
      </c>
      <c r="Q16" s="361">
        <f t="shared" si="13"/>
        <v>0</v>
      </c>
      <c r="S16" s="337">
        <f t="shared" si="4"/>
        <v>0</v>
      </c>
      <c r="T16" s="337">
        <f t="shared" si="5"/>
        <v>0</v>
      </c>
    </row>
    <row r="17" spans="1:20" s="316" customFormat="1" ht="18" customHeight="1">
      <c r="A17" s="320">
        <v>12</v>
      </c>
      <c r="B17" s="330"/>
      <c r="C17" s="331"/>
      <c r="D17" s="332" t="s">
        <v>227</v>
      </c>
      <c r="E17" s="333"/>
      <c r="F17" s="334"/>
      <c r="G17" s="29">
        <f t="shared" si="8"/>
        <v>0</v>
      </c>
      <c r="H17" s="335"/>
      <c r="I17" s="30" t="e">
        <f t="shared" si="9"/>
        <v>#DIV/0!</v>
      </c>
      <c r="J17" s="31" t="e">
        <f t="shared" si="10"/>
        <v>#DIV/0!</v>
      </c>
      <c r="K17" s="356">
        <f t="shared" si="7"/>
        <v>0</v>
      </c>
      <c r="L17" s="336"/>
      <c r="M17" s="84"/>
      <c r="N17" s="356">
        <f t="shared" si="11"/>
        <v>0</v>
      </c>
      <c r="O17" s="336"/>
      <c r="P17" s="360">
        <f t="shared" si="12"/>
        <v>0</v>
      </c>
      <c r="Q17" s="361">
        <f t="shared" si="13"/>
        <v>0</v>
      </c>
      <c r="S17" s="337">
        <f t="shared" si="4"/>
        <v>0</v>
      </c>
      <c r="T17" s="337">
        <f t="shared" si="5"/>
        <v>0</v>
      </c>
    </row>
    <row r="18" spans="1:20" s="316" customFormat="1" ht="18" customHeight="1">
      <c r="A18" s="320">
        <v>13</v>
      </c>
      <c r="B18" s="330"/>
      <c r="C18" s="331"/>
      <c r="D18" s="332" t="s">
        <v>227</v>
      </c>
      <c r="E18" s="333"/>
      <c r="F18" s="334"/>
      <c r="G18" s="29">
        <f t="shared" si="8"/>
        <v>0</v>
      </c>
      <c r="H18" s="335"/>
      <c r="I18" s="30" t="e">
        <f t="shared" si="9"/>
        <v>#DIV/0!</v>
      </c>
      <c r="J18" s="31" t="e">
        <f t="shared" si="10"/>
        <v>#DIV/0!</v>
      </c>
      <c r="K18" s="356">
        <f t="shared" si="7"/>
        <v>0</v>
      </c>
      <c r="L18" s="336"/>
      <c r="M18" s="84"/>
      <c r="N18" s="356">
        <f t="shared" si="11"/>
        <v>0</v>
      </c>
      <c r="O18" s="336"/>
      <c r="P18" s="360">
        <f t="shared" si="12"/>
        <v>0</v>
      </c>
      <c r="Q18" s="361">
        <f t="shared" si="13"/>
        <v>0</v>
      </c>
      <c r="S18" s="337">
        <f t="shared" si="4"/>
        <v>0</v>
      </c>
      <c r="T18" s="337">
        <f t="shared" si="5"/>
        <v>0</v>
      </c>
    </row>
    <row r="19" spans="1:20" s="316" customFormat="1" ht="18" customHeight="1">
      <c r="A19" s="320">
        <v>14</v>
      </c>
      <c r="B19" s="330"/>
      <c r="C19" s="331"/>
      <c r="D19" s="332" t="s">
        <v>227</v>
      </c>
      <c r="E19" s="333"/>
      <c r="F19" s="334"/>
      <c r="G19" s="29">
        <f t="shared" si="8"/>
        <v>0</v>
      </c>
      <c r="H19" s="335"/>
      <c r="I19" s="30" t="e">
        <f t="shared" si="9"/>
        <v>#DIV/0!</v>
      </c>
      <c r="J19" s="31" t="e">
        <f t="shared" si="10"/>
        <v>#DIV/0!</v>
      </c>
      <c r="K19" s="356">
        <f t="shared" si="7"/>
        <v>0</v>
      </c>
      <c r="L19" s="336"/>
      <c r="M19" s="84"/>
      <c r="N19" s="356">
        <f t="shared" si="11"/>
        <v>0</v>
      </c>
      <c r="O19" s="336"/>
      <c r="P19" s="360">
        <f t="shared" si="12"/>
        <v>0</v>
      </c>
      <c r="Q19" s="361">
        <f t="shared" si="13"/>
        <v>0</v>
      </c>
      <c r="S19" s="337">
        <f t="shared" si="4"/>
        <v>0</v>
      </c>
      <c r="T19" s="337">
        <f t="shared" si="5"/>
        <v>0</v>
      </c>
    </row>
    <row r="20" spans="1:20" s="316" customFormat="1" ht="18" customHeight="1">
      <c r="A20" s="320">
        <v>15</v>
      </c>
      <c r="B20" s="330"/>
      <c r="C20" s="331"/>
      <c r="D20" s="332" t="s">
        <v>227</v>
      </c>
      <c r="E20" s="333"/>
      <c r="F20" s="334"/>
      <c r="G20" s="29">
        <f t="shared" si="8"/>
        <v>0</v>
      </c>
      <c r="H20" s="335"/>
      <c r="I20" s="30" t="e">
        <f t="shared" si="9"/>
        <v>#DIV/0!</v>
      </c>
      <c r="J20" s="31" t="e">
        <f t="shared" si="10"/>
        <v>#DIV/0!</v>
      </c>
      <c r="K20" s="356">
        <f t="shared" si="7"/>
        <v>0</v>
      </c>
      <c r="L20" s="336"/>
      <c r="M20" s="84"/>
      <c r="N20" s="356">
        <f t="shared" si="11"/>
        <v>0</v>
      </c>
      <c r="O20" s="336"/>
      <c r="P20" s="360">
        <f t="shared" si="12"/>
        <v>0</v>
      </c>
      <c r="Q20" s="361">
        <f t="shared" si="13"/>
        <v>0</v>
      </c>
      <c r="S20" s="337">
        <f t="shared" si="4"/>
        <v>0</v>
      </c>
      <c r="T20" s="337">
        <f t="shared" si="5"/>
        <v>0</v>
      </c>
    </row>
    <row r="21" spans="1:20" s="316" customFormat="1" ht="18" customHeight="1">
      <c r="A21" s="320">
        <v>16</v>
      </c>
      <c r="B21" s="330"/>
      <c r="C21" s="331"/>
      <c r="D21" s="332" t="s">
        <v>227</v>
      </c>
      <c r="E21" s="333"/>
      <c r="F21" s="334"/>
      <c r="G21" s="29">
        <f t="shared" si="8"/>
        <v>0</v>
      </c>
      <c r="H21" s="335"/>
      <c r="I21" s="30" t="e">
        <f t="shared" si="9"/>
        <v>#DIV/0!</v>
      </c>
      <c r="J21" s="31" t="e">
        <f t="shared" si="10"/>
        <v>#DIV/0!</v>
      </c>
      <c r="K21" s="356">
        <f t="shared" si="7"/>
        <v>0</v>
      </c>
      <c r="L21" s="336"/>
      <c r="M21" s="84"/>
      <c r="N21" s="356">
        <f t="shared" si="11"/>
        <v>0</v>
      </c>
      <c r="O21" s="336"/>
      <c r="P21" s="360">
        <f t="shared" si="12"/>
        <v>0</v>
      </c>
      <c r="Q21" s="361">
        <f t="shared" si="13"/>
        <v>0</v>
      </c>
      <c r="S21" s="337">
        <f t="shared" si="4"/>
        <v>0</v>
      </c>
      <c r="T21" s="337">
        <f t="shared" si="5"/>
        <v>0</v>
      </c>
    </row>
    <row r="22" spans="1:20" s="316" customFormat="1" ht="18" customHeight="1">
      <c r="A22" s="320">
        <v>17</v>
      </c>
      <c r="B22" s="330"/>
      <c r="C22" s="331"/>
      <c r="D22" s="332" t="s">
        <v>227</v>
      </c>
      <c r="E22" s="333"/>
      <c r="F22" s="334"/>
      <c r="G22" s="29">
        <f t="shared" si="8"/>
        <v>0</v>
      </c>
      <c r="H22" s="335"/>
      <c r="I22" s="30" t="e">
        <f t="shared" si="9"/>
        <v>#DIV/0!</v>
      </c>
      <c r="J22" s="31" t="e">
        <f t="shared" si="10"/>
        <v>#DIV/0!</v>
      </c>
      <c r="K22" s="356">
        <f t="shared" si="7"/>
        <v>0</v>
      </c>
      <c r="L22" s="336"/>
      <c r="M22" s="84"/>
      <c r="N22" s="356">
        <f t="shared" si="11"/>
        <v>0</v>
      </c>
      <c r="O22" s="336"/>
      <c r="P22" s="360">
        <f t="shared" si="12"/>
        <v>0</v>
      </c>
      <c r="Q22" s="361">
        <f t="shared" si="13"/>
        <v>0</v>
      </c>
      <c r="S22" s="337">
        <f t="shared" si="4"/>
        <v>0</v>
      </c>
      <c r="T22" s="337">
        <f t="shared" si="5"/>
        <v>0</v>
      </c>
    </row>
    <row r="23" spans="1:20" s="316" customFormat="1" ht="18" customHeight="1">
      <c r="A23" s="320">
        <v>18</v>
      </c>
      <c r="B23" s="330"/>
      <c r="C23" s="331"/>
      <c r="D23" s="332" t="s">
        <v>227</v>
      </c>
      <c r="E23" s="333"/>
      <c r="F23" s="334"/>
      <c r="G23" s="29">
        <f t="shared" si="0"/>
        <v>0</v>
      </c>
      <c r="H23" s="335"/>
      <c r="I23" s="30" t="e">
        <f t="shared" si="1"/>
        <v>#DIV/0!</v>
      </c>
      <c r="J23" s="31" t="e">
        <f t="shared" si="6"/>
        <v>#DIV/0!</v>
      </c>
      <c r="K23" s="356">
        <f t="shared" si="7"/>
        <v>0</v>
      </c>
      <c r="L23" s="336"/>
      <c r="M23" s="84"/>
      <c r="N23" s="356">
        <f t="shared" si="2"/>
        <v>0</v>
      </c>
      <c r="O23" s="336"/>
      <c r="P23" s="360">
        <f t="shared" si="3"/>
        <v>0</v>
      </c>
      <c r="Q23" s="361">
        <f>ROUNDDOWN(IF($M23=$B$30,$N23,$O23),0)</f>
        <v>0</v>
      </c>
      <c r="S23" s="337">
        <f t="shared" si="4"/>
        <v>0</v>
      </c>
      <c r="T23" s="337">
        <f t="shared" si="5"/>
        <v>0</v>
      </c>
    </row>
    <row r="24" spans="1:20" s="316" customFormat="1" ht="18" customHeight="1">
      <c r="A24" s="320">
        <v>19</v>
      </c>
      <c r="B24" s="330"/>
      <c r="C24" s="331"/>
      <c r="D24" s="332" t="s">
        <v>227</v>
      </c>
      <c r="E24" s="333"/>
      <c r="F24" s="334"/>
      <c r="G24" s="29">
        <f t="shared" si="0"/>
        <v>0</v>
      </c>
      <c r="H24" s="335"/>
      <c r="I24" s="30" t="e">
        <f t="shared" si="1"/>
        <v>#DIV/0!</v>
      </c>
      <c r="J24" s="31" t="e">
        <f t="shared" si="6"/>
        <v>#DIV/0!</v>
      </c>
      <c r="K24" s="356">
        <f t="shared" si="7"/>
        <v>0</v>
      </c>
      <c r="L24" s="336"/>
      <c r="M24" s="84"/>
      <c r="N24" s="356">
        <f t="shared" si="2"/>
        <v>0</v>
      </c>
      <c r="O24" s="336"/>
      <c r="P24" s="360">
        <f t="shared" si="3"/>
        <v>0</v>
      </c>
      <c r="Q24" s="361">
        <f>ROUNDDOWN(IF($M24=$B$30,$N24,$O24),0)</f>
        <v>0</v>
      </c>
      <c r="S24" s="337">
        <f t="shared" si="4"/>
        <v>0</v>
      </c>
      <c r="T24" s="337">
        <f t="shared" si="5"/>
        <v>0</v>
      </c>
    </row>
    <row r="25" spans="1:20" s="316" customFormat="1" ht="18" customHeight="1" thickBot="1">
      <c r="A25" s="320">
        <v>20</v>
      </c>
      <c r="B25" s="338"/>
      <c r="C25" s="339"/>
      <c r="D25" s="340" t="s">
        <v>227</v>
      </c>
      <c r="E25" s="341"/>
      <c r="F25" s="342"/>
      <c r="G25" s="32">
        <f t="shared" si="0"/>
        <v>0</v>
      </c>
      <c r="H25" s="343"/>
      <c r="I25" s="33" t="e">
        <f t="shared" si="1"/>
        <v>#DIV/0!</v>
      </c>
      <c r="J25" s="34" t="e">
        <f t="shared" si="6"/>
        <v>#DIV/0!</v>
      </c>
      <c r="K25" s="357">
        <f t="shared" si="7"/>
        <v>0</v>
      </c>
      <c r="L25" s="344"/>
      <c r="M25" s="345"/>
      <c r="N25" s="357">
        <f t="shared" si="2"/>
        <v>0</v>
      </c>
      <c r="O25" s="344"/>
      <c r="P25" s="362">
        <f t="shared" si="3"/>
        <v>0</v>
      </c>
      <c r="Q25" s="363">
        <f>ROUNDDOWN(IF($M25=$B$30,$N25,$O25),0)</f>
        <v>0</v>
      </c>
      <c r="S25" s="337">
        <f t="shared" si="4"/>
        <v>0</v>
      </c>
      <c r="T25" s="337">
        <f t="shared" si="5"/>
        <v>0</v>
      </c>
    </row>
    <row r="26" spans="1:20" s="316" customFormat="1" ht="18" customHeight="1" thickTop="1" thickBot="1">
      <c r="B26" s="346"/>
      <c r="C26" s="347"/>
      <c r="D26" s="348"/>
      <c r="E26" s="348"/>
      <c r="F26" s="348"/>
      <c r="G26" s="364">
        <f>SUM(G6:G25)</f>
        <v>0</v>
      </c>
      <c r="H26" s="364">
        <f>SUM(H6:H25)</f>
        <v>0</v>
      </c>
      <c r="I26" s="365"/>
      <c r="J26" s="366"/>
      <c r="K26" s="97">
        <f>SUM(K6:K25)</f>
        <v>0</v>
      </c>
      <c r="L26" s="97">
        <f>SUM(L6:L25)</f>
        <v>0</v>
      </c>
      <c r="M26" s="98"/>
      <c r="N26" s="367">
        <f>SUM(N6:N25)</f>
        <v>0</v>
      </c>
      <c r="O26" s="368">
        <f>SUM(O6:O25)</f>
        <v>0</v>
      </c>
      <c r="P26" s="368">
        <f>SUM(P6:P25)</f>
        <v>0</v>
      </c>
      <c r="Q26" s="369">
        <f>SUM(Q6:Q25)</f>
        <v>0</v>
      </c>
    </row>
    <row r="27" spans="1:20" s="316" customFormat="1" ht="13.15" customHeight="1">
      <c r="B27" s="349"/>
      <c r="C27" s="55"/>
      <c r="D27" s="55"/>
      <c r="E27" s="55"/>
      <c r="F27" s="55"/>
      <c r="G27" s="55"/>
      <c r="H27" s="55"/>
      <c r="I27" s="55"/>
      <c r="J27" s="55" t="s">
        <v>292</v>
      </c>
      <c r="K27" s="66"/>
      <c r="L27" s="66"/>
      <c r="M27" s="66"/>
      <c r="N27" s="66"/>
      <c r="O27" s="350"/>
      <c r="P27" s="350"/>
      <c r="Q27" s="351"/>
    </row>
    <row r="28" spans="1:20" s="66" customFormat="1" ht="13.15" customHeight="1">
      <c r="B28" s="65"/>
      <c r="G28" s="311"/>
      <c r="H28" s="311"/>
      <c r="I28" s="311"/>
      <c r="J28" s="352" t="s">
        <v>293</v>
      </c>
      <c r="K28" s="57"/>
      <c r="L28" s="57"/>
      <c r="M28" s="57"/>
      <c r="N28" s="56"/>
      <c r="Q28" s="58"/>
    </row>
    <row r="29" spans="1:20" s="66" customFormat="1" ht="13.15" customHeight="1">
      <c r="B29" s="370" t="s">
        <v>105</v>
      </c>
      <c r="G29" s="311"/>
      <c r="H29" s="311"/>
      <c r="I29" s="311"/>
      <c r="J29" s="311"/>
      <c r="K29" s="57"/>
      <c r="L29" s="57"/>
      <c r="M29" s="57"/>
      <c r="N29" s="56"/>
      <c r="O29" s="662"/>
      <c r="P29" s="662"/>
      <c r="Q29" s="353"/>
    </row>
    <row r="30" spans="1:20" s="66" customFormat="1" ht="13.15" customHeight="1">
      <c r="B30" s="370" t="s">
        <v>106</v>
      </c>
      <c r="G30" s="311"/>
      <c r="H30" s="311"/>
      <c r="I30" s="311"/>
      <c r="J30" s="311"/>
      <c r="K30" s="65"/>
      <c r="L30" s="65"/>
      <c r="M30" s="64"/>
      <c r="N30" s="64"/>
      <c r="O30" s="662"/>
      <c r="P30" s="662"/>
      <c r="Q30" s="320"/>
    </row>
    <row r="31" spans="1:20" s="66" customFormat="1" ht="13.15" customHeight="1">
      <c r="B31" s="354"/>
      <c r="G31" s="311"/>
      <c r="H31" s="311"/>
      <c r="I31" s="311"/>
      <c r="J31" s="311"/>
      <c r="K31" s="65"/>
      <c r="L31" s="65"/>
      <c r="M31" s="64"/>
      <c r="N31" s="64"/>
      <c r="O31" s="65"/>
      <c r="P31" s="65"/>
      <c r="Q31" s="351"/>
    </row>
    <row r="32" spans="1:20" s="66" customFormat="1" ht="13.15" customHeight="1">
      <c r="B32" s="354"/>
      <c r="G32" s="311"/>
      <c r="H32" s="311"/>
      <c r="I32" s="311"/>
      <c r="J32" s="311"/>
      <c r="K32" s="65"/>
      <c r="L32" s="65"/>
      <c r="M32" s="64"/>
      <c r="N32" s="64"/>
      <c r="O32" s="65"/>
      <c r="P32" s="65"/>
      <c r="Q32" s="351"/>
    </row>
    <row r="33" spans="2:17" s="66" customFormat="1" ht="13.15" customHeight="1">
      <c r="B33" s="354"/>
      <c r="G33" s="311"/>
      <c r="H33" s="311"/>
      <c r="I33" s="311"/>
      <c r="J33" s="311"/>
      <c r="K33" s="65"/>
      <c r="L33" s="65"/>
      <c r="M33" s="311"/>
      <c r="N33" s="311"/>
      <c r="O33" s="65"/>
      <c r="P33" s="65"/>
    </row>
    <row r="34" spans="2:17" s="66" customFormat="1" ht="13.15" customHeight="1">
      <c r="B34" s="354"/>
      <c r="G34" s="311"/>
      <c r="H34" s="311"/>
      <c r="I34" s="311"/>
      <c r="J34" s="311"/>
      <c r="O34" s="65"/>
      <c r="P34" s="65"/>
      <c r="Q34" s="351"/>
    </row>
    <row r="35" spans="2:17" s="66" customFormat="1" ht="13.15" customHeight="1">
      <c r="B35" s="65"/>
      <c r="G35" s="311"/>
      <c r="H35" s="311"/>
      <c r="I35" s="311"/>
      <c r="J35" s="311"/>
      <c r="Q35" s="351"/>
    </row>
    <row r="36" spans="2:17" s="66" customFormat="1" ht="13.15" customHeight="1">
      <c r="B36" s="65"/>
      <c r="G36" s="311"/>
      <c r="H36" s="311"/>
      <c r="I36" s="311"/>
      <c r="J36" s="311"/>
      <c r="Q36" s="351"/>
    </row>
    <row r="37" spans="2:17" s="66" customFormat="1" ht="13.15" customHeight="1">
      <c r="B37" s="65"/>
      <c r="G37" s="311"/>
      <c r="H37" s="311"/>
      <c r="I37" s="311"/>
      <c r="J37" s="311"/>
      <c r="Q37" s="351"/>
    </row>
    <row r="38" spans="2:17" s="66" customFormat="1" ht="13.15" customHeight="1">
      <c r="B38" s="65"/>
      <c r="G38" s="311"/>
      <c r="H38" s="311"/>
      <c r="I38" s="311"/>
      <c r="J38" s="311"/>
      <c r="Q38" s="351"/>
    </row>
    <row r="39" spans="2:17" s="66" customFormat="1" ht="13.15" customHeight="1">
      <c r="B39" s="65"/>
      <c r="G39" s="311"/>
      <c r="H39" s="311"/>
      <c r="I39" s="311"/>
      <c r="J39" s="311"/>
      <c r="Q39" s="351"/>
    </row>
    <row r="40" spans="2:17" s="66" customFormat="1" ht="13.15" customHeight="1">
      <c r="B40" s="65"/>
      <c r="G40" s="311"/>
      <c r="H40" s="311"/>
      <c r="I40" s="311"/>
      <c r="J40" s="311"/>
      <c r="Q40" s="351"/>
    </row>
    <row r="41" spans="2:17" s="66" customFormat="1" ht="13.15" customHeight="1">
      <c r="B41" s="65"/>
      <c r="G41" s="311"/>
      <c r="H41" s="311"/>
      <c r="I41" s="311"/>
      <c r="J41" s="311"/>
      <c r="Q41" s="351"/>
    </row>
    <row r="42" spans="2:17" s="66" customFormat="1" ht="13.15" customHeight="1">
      <c r="B42" s="65"/>
      <c r="G42" s="311"/>
      <c r="H42" s="311"/>
      <c r="I42" s="311"/>
      <c r="J42" s="311"/>
      <c r="Q42" s="351"/>
    </row>
    <row r="43" spans="2:17" s="66" customFormat="1" ht="13.15" customHeight="1">
      <c r="B43" s="65"/>
      <c r="G43" s="311"/>
      <c r="H43" s="311"/>
      <c r="I43" s="311"/>
      <c r="J43" s="311"/>
      <c r="Q43" s="351"/>
    </row>
    <row r="44" spans="2:17" s="66" customFormat="1" ht="13.15" customHeight="1">
      <c r="B44" s="65"/>
      <c r="G44" s="311"/>
      <c r="H44" s="311"/>
      <c r="I44" s="311"/>
      <c r="J44" s="311"/>
      <c r="Q44" s="351"/>
    </row>
    <row r="45" spans="2:17" s="66" customFormat="1" ht="13.15" customHeight="1">
      <c r="B45" s="65"/>
      <c r="G45" s="311"/>
      <c r="H45" s="311"/>
      <c r="I45" s="311"/>
      <c r="J45" s="311"/>
      <c r="Q45" s="351"/>
    </row>
    <row r="46" spans="2:17" s="66" customFormat="1" ht="13.15" customHeight="1">
      <c r="B46" s="65"/>
      <c r="G46" s="311"/>
      <c r="H46" s="311"/>
      <c r="I46" s="311"/>
      <c r="J46" s="311"/>
      <c r="Q46" s="351"/>
    </row>
    <row r="47" spans="2:17" s="66" customFormat="1" ht="13.15" customHeight="1">
      <c r="B47" s="65"/>
      <c r="G47" s="311"/>
      <c r="H47" s="311"/>
      <c r="I47" s="311"/>
      <c r="J47" s="311"/>
      <c r="Q47" s="351"/>
    </row>
    <row r="48" spans="2:17" s="66" customFormat="1" ht="13.15" customHeight="1">
      <c r="B48" s="65"/>
      <c r="G48" s="311"/>
      <c r="H48" s="311"/>
      <c r="I48" s="311"/>
      <c r="J48" s="311"/>
      <c r="Q48" s="351"/>
    </row>
    <row r="49" spans="2:17" s="66" customFormat="1" ht="13.15" customHeight="1">
      <c r="B49" s="65"/>
      <c r="G49" s="311"/>
      <c r="H49" s="311"/>
      <c r="I49" s="311"/>
      <c r="J49" s="311"/>
      <c r="Q49" s="351"/>
    </row>
    <row r="50" spans="2:17" s="66" customFormat="1" ht="13.15" customHeight="1">
      <c r="B50" s="65"/>
      <c r="G50" s="311"/>
      <c r="H50" s="311"/>
      <c r="I50" s="311"/>
      <c r="J50" s="311"/>
      <c r="Q50" s="351"/>
    </row>
    <row r="51" spans="2:17" s="66" customFormat="1" ht="13.15" customHeight="1">
      <c r="B51" s="65"/>
      <c r="G51" s="311"/>
      <c r="H51" s="311"/>
      <c r="I51" s="311"/>
      <c r="J51" s="311"/>
      <c r="Q51" s="351"/>
    </row>
    <row r="52" spans="2:17" s="66" customFormat="1" ht="13.15" customHeight="1">
      <c r="B52" s="65"/>
      <c r="G52" s="311"/>
      <c r="H52" s="311"/>
      <c r="I52" s="311"/>
      <c r="J52" s="311"/>
      <c r="Q52" s="351"/>
    </row>
    <row r="53" spans="2:17" s="66" customFormat="1" ht="13.15" customHeight="1">
      <c r="B53" s="65"/>
      <c r="G53" s="311"/>
      <c r="H53" s="311"/>
      <c r="I53" s="311"/>
      <c r="J53" s="311"/>
      <c r="Q53" s="351"/>
    </row>
    <row r="54" spans="2:17" s="66" customFormat="1" ht="13.15" customHeight="1">
      <c r="B54" s="65"/>
      <c r="G54" s="311"/>
      <c r="H54" s="311"/>
      <c r="I54" s="311"/>
      <c r="J54" s="311"/>
      <c r="Q54" s="351"/>
    </row>
    <row r="55" spans="2:17" s="66" customFormat="1" ht="13.15" customHeight="1">
      <c r="B55" s="65"/>
      <c r="G55" s="311"/>
      <c r="H55" s="311"/>
      <c r="I55" s="311"/>
      <c r="J55" s="311"/>
      <c r="Q55" s="351"/>
    </row>
    <row r="56" spans="2:17" s="66" customFormat="1" ht="13.15" customHeight="1">
      <c r="B56" s="65"/>
      <c r="G56" s="311"/>
      <c r="H56" s="311"/>
      <c r="I56" s="311"/>
      <c r="J56" s="311"/>
      <c r="Q56" s="351"/>
    </row>
    <row r="57" spans="2:17" s="66" customFormat="1" ht="13.15" customHeight="1">
      <c r="B57" s="65"/>
      <c r="G57" s="311"/>
      <c r="H57" s="311"/>
      <c r="I57" s="311"/>
      <c r="J57" s="311"/>
      <c r="Q57" s="351"/>
    </row>
    <row r="58" spans="2:17" s="66" customFormat="1" ht="13.15" customHeight="1">
      <c r="B58" s="65"/>
      <c r="G58" s="311"/>
      <c r="H58" s="311"/>
      <c r="I58" s="311"/>
      <c r="J58" s="311"/>
      <c r="Q58" s="351"/>
    </row>
    <row r="59" spans="2:17" s="66" customFormat="1" ht="13.15" customHeight="1">
      <c r="B59" s="65"/>
      <c r="G59" s="311"/>
      <c r="H59" s="311"/>
      <c r="I59" s="311"/>
      <c r="J59" s="311"/>
      <c r="Q59" s="351"/>
    </row>
    <row r="60" spans="2:17" s="66" customFormat="1">
      <c r="B60" s="65"/>
      <c r="G60" s="311"/>
      <c r="H60" s="311"/>
      <c r="I60" s="311"/>
      <c r="J60" s="311"/>
      <c r="Q60" s="351"/>
    </row>
    <row r="61" spans="2:17" s="66" customFormat="1">
      <c r="B61" s="65"/>
      <c r="G61" s="311"/>
      <c r="H61" s="311"/>
      <c r="I61" s="311"/>
      <c r="J61" s="311"/>
      <c r="Q61" s="351"/>
    </row>
    <row r="62" spans="2:17" s="66" customFormat="1">
      <c r="B62" s="65"/>
      <c r="G62" s="311"/>
      <c r="H62" s="311"/>
      <c r="I62" s="311"/>
      <c r="J62" s="311"/>
      <c r="Q62" s="351"/>
    </row>
    <row r="63" spans="2:17" s="66" customFormat="1">
      <c r="B63" s="65"/>
      <c r="G63" s="311"/>
      <c r="H63" s="311"/>
      <c r="I63" s="311"/>
      <c r="J63" s="311"/>
      <c r="K63" s="65"/>
      <c r="L63" s="65"/>
      <c r="M63" s="65"/>
      <c r="N63" s="65"/>
      <c r="Q63" s="312"/>
    </row>
    <row r="64" spans="2:17" s="66" customFormat="1">
      <c r="B64" s="65"/>
      <c r="C64" s="65"/>
      <c r="D64" s="65"/>
      <c r="E64" s="65"/>
      <c r="F64" s="65"/>
      <c r="G64" s="311"/>
      <c r="H64" s="311"/>
      <c r="I64" s="311"/>
      <c r="J64" s="311"/>
      <c r="K64" s="65"/>
      <c r="L64" s="65"/>
      <c r="M64" s="65"/>
      <c r="N64" s="65"/>
      <c r="O64" s="65"/>
      <c r="P64" s="65"/>
      <c r="Q64" s="312"/>
    </row>
  </sheetData>
  <sheetProtection sheet="1" objects="1" scenarios="1" formatColumns="0" formatRows="0" insertRows="0" deleteRows="0" sort="0" autoFilter="0"/>
  <mergeCells count="13">
    <mergeCell ref="Q4:Q5"/>
    <mergeCell ref="B4:B5"/>
    <mergeCell ref="C4:G5"/>
    <mergeCell ref="H4:J4"/>
    <mergeCell ref="K4:K5"/>
    <mergeCell ref="L4:L5"/>
    <mergeCell ref="O29:O30"/>
    <mergeCell ref="P29:P30"/>
    <mergeCell ref="I5:J5"/>
    <mergeCell ref="M4:M5"/>
    <mergeCell ref="N4:N5"/>
    <mergeCell ref="O4:O5"/>
    <mergeCell ref="P4:P5"/>
  </mergeCells>
  <phoneticPr fontId="2"/>
  <conditionalFormatting sqref="M6:M25">
    <cfRule type="containsText" dxfId="3" priority="1" operator="containsText" text="本則課税">
      <formula>NOT(ISERROR(SEARCH("本則課税",M6)))</formula>
    </cfRule>
  </conditionalFormatting>
  <dataValidations count="2">
    <dataValidation type="list" allowBlank="1" showInputMessage="1" showErrorMessage="1" sqref="M30:N33 M26" xr:uid="{953F1CC1-032B-4F08-9315-A375F99999B4}">
      <formula1>#REF!</formula1>
    </dataValidation>
    <dataValidation type="list" allowBlank="1" showInputMessage="1" showErrorMessage="1" sqref="M6:M25" xr:uid="{382C205B-266B-455C-BCEA-54DFCE5A413B}">
      <formula1>$B$29:$B$30</formula1>
    </dataValidation>
  </dataValidations>
  <pageMargins left="0.70866141732283472" right="0.70866141732283472" top="0.74803149606299213" bottom="0.74803149606299213" header="0.31496062992125984" footer="0.31496062992125984"/>
  <pageSetup paperSize="9" scale="77" orientation="landscape" r:id="rId1"/>
  <colBreaks count="1" manualBreakCount="1">
    <brk id="17"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4C906-EC77-4F19-B677-63C51CF2E959}">
  <sheetPr>
    <tabColor rgb="FF92D050"/>
    <pageSetUpPr fitToPage="1"/>
  </sheetPr>
  <dimension ref="A1:W108"/>
  <sheetViews>
    <sheetView zoomScaleNormal="100" workbookViewId="0">
      <selection activeCell="B4" sqref="B4:B5"/>
    </sheetView>
  </sheetViews>
  <sheetFormatPr defaultColWidth="9" defaultRowHeight="18" customHeight="1"/>
  <cols>
    <col min="1" max="1" width="4" style="50" customWidth="1"/>
    <col min="2" max="2" width="14.875" style="50" customWidth="1"/>
    <col min="3" max="3" width="18" style="50" customWidth="1"/>
    <col min="4" max="17" width="12" style="50" customWidth="1"/>
    <col min="18" max="18" width="3" style="50" customWidth="1"/>
    <col min="19" max="20" width="11.5" style="50" customWidth="1"/>
    <col min="21" max="16384" width="9" style="50"/>
  </cols>
  <sheetData>
    <row r="1" spans="1:23" ht="15" customHeight="1"/>
    <row r="2" spans="1:23" ht="21" customHeight="1">
      <c r="B2" s="51" t="s">
        <v>275</v>
      </c>
      <c r="C2" s="52"/>
      <c r="D2" s="52"/>
      <c r="E2" s="52"/>
      <c r="F2" s="52"/>
      <c r="G2" s="52"/>
      <c r="H2" s="52"/>
      <c r="I2" s="52"/>
      <c r="J2" s="52"/>
      <c r="K2" s="52"/>
      <c r="L2" s="52"/>
      <c r="M2" s="52"/>
      <c r="N2" s="52"/>
      <c r="O2" s="52"/>
      <c r="P2" s="53"/>
      <c r="Q2" s="52"/>
      <c r="R2" s="53"/>
    </row>
    <row r="3" spans="1:23" ht="18" customHeight="1" thickBot="1">
      <c r="A3" s="53"/>
      <c r="B3" s="53"/>
      <c r="C3" s="53"/>
      <c r="D3" s="53"/>
      <c r="E3" s="53"/>
      <c r="F3" s="53"/>
      <c r="H3" s="54" t="s">
        <v>102</v>
      </c>
      <c r="I3" s="53"/>
      <c r="J3" s="53"/>
      <c r="K3" s="53"/>
      <c r="M3" s="53"/>
      <c r="N3" s="53"/>
      <c r="O3" s="53"/>
      <c r="P3" s="53"/>
      <c r="Q3" s="53"/>
      <c r="R3" s="53"/>
    </row>
    <row r="4" spans="1:23" ht="18" customHeight="1">
      <c r="A4" s="698"/>
      <c r="B4" s="699"/>
      <c r="C4" s="703" t="s">
        <v>63</v>
      </c>
      <c r="D4" s="707" t="s">
        <v>114</v>
      </c>
      <c r="E4" s="707" t="s">
        <v>115</v>
      </c>
      <c r="F4" s="707" t="s">
        <v>352</v>
      </c>
      <c r="G4" s="707" t="s">
        <v>353</v>
      </c>
      <c r="H4" s="705" t="s">
        <v>70</v>
      </c>
      <c r="I4" s="700"/>
      <c r="K4" s="57"/>
      <c r="M4" s="57"/>
      <c r="N4" s="57"/>
      <c r="O4" s="57"/>
      <c r="Q4" s="57"/>
      <c r="T4" s="56"/>
      <c r="U4" s="56"/>
    </row>
    <row r="5" spans="1:23" ht="18" customHeight="1">
      <c r="A5" s="698"/>
      <c r="B5" s="699"/>
      <c r="C5" s="704"/>
      <c r="D5" s="708"/>
      <c r="E5" s="708"/>
      <c r="F5" s="708"/>
      <c r="G5" s="708"/>
      <c r="H5" s="706"/>
      <c r="I5" s="700"/>
      <c r="K5" s="57"/>
      <c r="M5" s="57"/>
      <c r="N5" s="57"/>
      <c r="O5" s="57"/>
      <c r="Q5" s="57"/>
      <c r="T5" s="58"/>
      <c r="U5" s="58"/>
    </row>
    <row r="6" spans="1:23" ht="24" customHeight="1" thickBot="1">
      <c r="A6" s="59"/>
      <c r="B6" s="60"/>
      <c r="C6" s="61" t="s">
        <v>354</v>
      </c>
      <c r="D6" s="62">
        <f>SUM(D17,D27,D37,D47,D57,D67,D77,D87,D97,D107)</f>
        <v>0</v>
      </c>
      <c r="E6" s="62">
        <f>SUM(E17,E27,E37,E47,E57,E67,E77,E87,E97,E107)</f>
        <v>0</v>
      </c>
      <c r="F6" s="62">
        <f>SUM(G18,G28,G38,G48,G58,G68,G78,G88,G98,G108)</f>
        <v>0</v>
      </c>
      <c r="G6" s="62">
        <f>SUM(G17,G27,G37,G47,G57,G67,G77,G87,G97,G107)</f>
        <v>0</v>
      </c>
      <c r="H6" s="63">
        <f>SUM(P17,P27,P37,P47,P57,P67,P77,P87,P97,P107)</f>
        <v>0</v>
      </c>
      <c r="I6" s="64"/>
      <c r="K6" s="65"/>
      <c r="M6" s="65"/>
      <c r="N6" s="65"/>
      <c r="O6" s="65"/>
      <c r="Q6" s="65"/>
      <c r="T6" s="66"/>
      <c r="U6" s="66"/>
    </row>
    <row r="7" spans="1:23" ht="9" customHeight="1">
      <c r="A7" s="59"/>
      <c r="B7" s="60"/>
      <c r="C7" s="59"/>
      <c r="D7" s="65"/>
      <c r="E7" s="65"/>
      <c r="F7" s="65"/>
      <c r="G7" s="65"/>
      <c r="H7" s="64"/>
      <c r="J7" s="65"/>
      <c r="L7" s="65"/>
      <c r="M7" s="65"/>
      <c r="N7" s="65"/>
      <c r="P7" s="65"/>
      <c r="S7" s="66"/>
      <c r="T7" s="66"/>
    </row>
    <row r="8" spans="1:23" ht="18" customHeight="1" thickBot="1">
      <c r="B8" s="67" t="s">
        <v>111</v>
      </c>
      <c r="K8" s="55"/>
      <c r="L8" s="55"/>
      <c r="M8" s="55"/>
      <c r="N8" s="55"/>
      <c r="O8" s="68"/>
      <c r="P8" s="69"/>
      <c r="Q8" s="68"/>
      <c r="R8" s="69"/>
    </row>
    <row r="9" spans="1:23" ht="18" customHeight="1">
      <c r="B9" s="686" t="s">
        <v>112</v>
      </c>
      <c r="C9" s="688" t="s">
        <v>113</v>
      </c>
      <c r="D9" s="690" t="s">
        <v>114</v>
      </c>
      <c r="E9" s="690" t="s">
        <v>115</v>
      </c>
      <c r="F9" s="690" t="s">
        <v>103</v>
      </c>
      <c r="G9" s="690" t="s">
        <v>116</v>
      </c>
      <c r="H9" s="690" t="s">
        <v>117</v>
      </c>
      <c r="I9" s="690" t="s">
        <v>118</v>
      </c>
      <c r="J9" s="690" t="s">
        <v>119</v>
      </c>
      <c r="K9" s="690" t="s">
        <v>120</v>
      </c>
      <c r="L9" s="690" t="s">
        <v>355</v>
      </c>
      <c r="M9" s="690" t="s">
        <v>356</v>
      </c>
      <c r="N9" s="692" t="s">
        <v>121</v>
      </c>
      <c r="O9" s="693"/>
      <c r="P9" s="690" t="s">
        <v>357</v>
      </c>
      <c r="Q9" s="701" t="s">
        <v>358</v>
      </c>
      <c r="R9" s="56"/>
      <c r="S9" s="56"/>
    </row>
    <row r="10" spans="1:23" ht="18" customHeight="1" thickBot="1">
      <c r="B10" s="687"/>
      <c r="C10" s="689"/>
      <c r="D10" s="691"/>
      <c r="E10" s="691"/>
      <c r="F10" s="691"/>
      <c r="G10" s="691"/>
      <c r="H10" s="691"/>
      <c r="I10" s="691"/>
      <c r="J10" s="691"/>
      <c r="K10" s="691"/>
      <c r="L10" s="691"/>
      <c r="M10" s="691"/>
      <c r="N10" s="70" t="s">
        <v>110</v>
      </c>
      <c r="O10" s="70" t="s">
        <v>22</v>
      </c>
      <c r="P10" s="691"/>
      <c r="Q10" s="702"/>
      <c r="R10" s="58"/>
      <c r="S10" s="685" t="s">
        <v>122</v>
      </c>
      <c r="T10" s="685"/>
      <c r="U10" s="17" t="s">
        <v>105</v>
      </c>
      <c r="V10" s="17"/>
      <c r="W10" s="17" t="s">
        <v>123</v>
      </c>
    </row>
    <row r="11" spans="1:23" ht="18" customHeight="1">
      <c r="A11" s="71"/>
      <c r="B11" s="676"/>
      <c r="C11" s="72"/>
      <c r="D11" s="73">
        <f>ROUNDDOWN($E11*1.1,0)</f>
        <v>0</v>
      </c>
      <c r="E11" s="74"/>
      <c r="F11" s="75" t="s">
        <v>105</v>
      </c>
      <c r="G11" s="74"/>
      <c r="H11" s="76"/>
      <c r="I11" s="73">
        <f t="shared" ref="I11:I16" si="0">IF($F11=$U$10,$E11-G11-K11,D11-G11*1.1-J11)</f>
        <v>0</v>
      </c>
      <c r="J11" s="77">
        <f>K11*1.1</f>
        <v>0</v>
      </c>
      <c r="K11" s="74"/>
      <c r="L11" s="73">
        <f t="shared" ref="L11:L16" si="1">IF($H11=$W$10,0,ROUND(I11*0.1,0))</f>
        <v>0</v>
      </c>
      <c r="M11" s="73">
        <f t="shared" ref="M11:M16" si="2">IF($F11=$U$10,MIN(K11:L11),MIN(J11,L11))</f>
        <v>0</v>
      </c>
      <c r="N11" s="78">
        <f t="shared" ref="N11:N16" si="3">IF(F11=U$11,I11+M11,ROUND((I11+M11)*1.1,0))</f>
        <v>0</v>
      </c>
      <c r="O11" s="78">
        <f t="shared" ref="O11:O16" si="4">IF(F11=U$10,I11+M11,ROUND((I11+M11)/1.1,0))</f>
        <v>0</v>
      </c>
      <c r="P11" s="709">
        <f>SUM(I11:I16)+SUM(M11:M16)</f>
        <v>0</v>
      </c>
      <c r="Q11" s="712">
        <f>IF(F11=U$10,K17-M17,J17-M17)</f>
        <v>0</v>
      </c>
      <c r="R11" s="66"/>
      <c r="S11" s="79"/>
      <c r="T11" s="80"/>
      <c r="U11" s="17" t="s">
        <v>106</v>
      </c>
      <c r="V11" s="17"/>
      <c r="W11" s="17" t="s">
        <v>124</v>
      </c>
    </row>
    <row r="12" spans="1:23" ht="18" customHeight="1">
      <c r="A12" s="71"/>
      <c r="B12" s="677"/>
      <c r="C12" s="81"/>
      <c r="D12" s="82">
        <f>ROUNDDOWN($E12*1.1,0)</f>
        <v>0</v>
      </c>
      <c r="E12" s="83"/>
      <c r="F12" s="84"/>
      <c r="G12" s="83"/>
      <c r="H12" s="85"/>
      <c r="I12" s="82">
        <f t="shared" si="0"/>
        <v>0</v>
      </c>
      <c r="J12" s="82">
        <f t="shared" ref="J12:J15" si="5">K12*1.1</f>
        <v>0</v>
      </c>
      <c r="K12" s="83"/>
      <c r="L12" s="82">
        <f t="shared" si="1"/>
        <v>0</v>
      </c>
      <c r="M12" s="82">
        <f t="shared" si="2"/>
        <v>0</v>
      </c>
      <c r="N12" s="82">
        <f t="shared" si="3"/>
        <v>0</v>
      </c>
      <c r="O12" s="82">
        <f t="shared" si="4"/>
        <v>0</v>
      </c>
      <c r="P12" s="710"/>
      <c r="Q12" s="713"/>
      <c r="R12" s="66"/>
      <c r="S12" s="79"/>
      <c r="T12" s="80"/>
    </row>
    <row r="13" spans="1:23" ht="18" customHeight="1">
      <c r="A13" s="71"/>
      <c r="B13" s="677"/>
      <c r="C13" s="81"/>
      <c r="D13" s="86">
        <f>ROUNDDOWN($E13*1.1,0)</f>
        <v>0</v>
      </c>
      <c r="E13" s="87"/>
      <c r="F13" s="88"/>
      <c r="G13" s="87"/>
      <c r="H13" s="85"/>
      <c r="I13" s="86">
        <f t="shared" si="0"/>
        <v>0</v>
      </c>
      <c r="J13" s="82">
        <f t="shared" si="5"/>
        <v>0</v>
      </c>
      <c r="K13" s="83"/>
      <c r="L13" s="82">
        <f t="shared" si="1"/>
        <v>0</v>
      </c>
      <c r="M13" s="82">
        <f t="shared" si="2"/>
        <v>0</v>
      </c>
      <c r="N13" s="82">
        <f t="shared" si="3"/>
        <v>0</v>
      </c>
      <c r="O13" s="82">
        <f t="shared" si="4"/>
        <v>0</v>
      </c>
      <c r="P13" s="710"/>
      <c r="Q13" s="713"/>
      <c r="R13" s="66"/>
      <c r="S13" s="79"/>
      <c r="T13" s="80"/>
    </row>
    <row r="14" spans="1:23" ht="18" customHeight="1">
      <c r="A14" s="71"/>
      <c r="B14" s="677"/>
      <c r="C14" s="89"/>
      <c r="D14" s="86">
        <f t="shared" ref="D14:D15" si="6">ROUNDDOWN($E14*1.1,0)</f>
        <v>0</v>
      </c>
      <c r="E14" s="83"/>
      <c r="F14" s="84"/>
      <c r="G14" s="83"/>
      <c r="H14" s="85"/>
      <c r="I14" s="82">
        <f t="shared" si="0"/>
        <v>0</v>
      </c>
      <c r="J14" s="82">
        <f t="shared" si="5"/>
        <v>0</v>
      </c>
      <c r="K14" s="83"/>
      <c r="L14" s="82">
        <f t="shared" si="1"/>
        <v>0</v>
      </c>
      <c r="M14" s="82">
        <f t="shared" si="2"/>
        <v>0</v>
      </c>
      <c r="N14" s="82">
        <f t="shared" si="3"/>
        <v>0</v>
      </c>
      <c r="O14" s="82">
        <f t="shared" si="4"/>
        <v>0</v>
      </c>
      <c r="P14" s="710"/>
      <c r="Q14" s="713"/>
      <c r="R14" s="66"/>
      <c r="S14" s="79"/>
      <c r="T14" s="80"/>
    </row>
    <row r="15" spans="1:23" ht="18" customHeight="1">
      <c r="A15" s="71"/>
      <c r="B15" s="677"/>
      <c r="C15" s="89"/>
      <c r="D15" s="86">
        <f t="shared" si="6"/>
        <v>0</v>
      </c>
      <c r="E15" s="83"/>
      <c r="F15" s="84"/>
      <c r="G15" s="83"/>
      <c r="H15" s="85"/>
      <c r="I15" s="82">
        <f t="shared" si="0"/>
        <v>0</v>
      </c>
      <c r="J15" s="82">
        <f t="shared" si="5"/>
        <v>0</v>
      </c>
      <c r="K15" s="83"/>
      <c r="L15" s="82">
        <f t="shared" si="1"/>
        <v>0</v>
      </c>
      <c r="M15" s="82">
        <f t="shared" si="2"/>
        <v>0</v>
      </c>
      <c r="N15" s="82">
        <f t="shared" si="3"/>
        <v>0</v>
      </c>
      <c r="O15" s="82">
        <f t="shared" si="4"/>
        <v>0</v>
      </c>
      <c r="P15" s="710"/>
      <c r="Q15" s="713"/>
      <c r="R15" s="66"/>
      <c r="S15" s="79"/>
      <c r="T15" s="80"/>
    </row>
    <row r="16" spans="1:23" ht="18" customHeight="1" thickBot="1">
      <c r="A16" s="71"/>
      <c r="B16" s="677"/>
      <c r="C16" s="90"/>
      <c r="D16" s="91">
        <f>ROUNDDOWN($E16*1.1,0)</f>
        <v>0</v>
      </c>
      <c r="E16" s="92"/>
      <c r="F16" s="93"/>
      <c r="G16" s="92"/>
      <c r="H16" s="94"/>
      <c r="I16" s="91">
        <f t="shared" si="0"/>
        <v>0</v>
      </c>
      <c r="J16" s="95">
        <f>K16*1.1</f>
        <v>0</v>
      </c>
      <c r="K16" s="92"/>
      <c r="L16" s="91">
        <f t="shared" si="1"/>
        <v>0</v>
      </c>
      <c r="M16" s="91">
        <f t="shared" si="2"/>
        <v>0</v>
      </c>
      <c r="N16" s="91">
        <f t="shared" si="3"/>
        <v>0</v>
      </c>
      <c r="O16" s="82">
        <f t="shared" si="4"/>
        <v>0</v>
      </c>
      <c r="P16" s="711"/>
      <c r="Q16" s="714"/>
      <c r="R16" s="66"/>
      <c r="S16" s="79"/>
      <c r="T16" s="80"/>
    </row>
    <row r="17" spans="1:21" ht="18" customHeight="1" thickTop="1" thickBot="1">
      <c r="A17" s="71"/>
      <c r="B17" s="678"/>
      <c r="C17" s="96"/>
      <c r="D17" s="97">
        <f>SUM(D11:D16)</f>
        <v>0</v>
      </c>
      <c r="E17" s="97">
        <f>SUM(E11:E16)</f>
        <v>0</v>
      </c>
      <c r="F17" s="98"/>
      <c r="G17" s="99">
        <f>SUM(G11:G16)</f>
        <v>0</v>
      </c>
      <c r="H17" s="98"/>
      <c r="I17" s="97">
        <f>SUM(I11:I16)</f>
        <v>0</v>
      </c>
      <c r="J17" s="97">
        <f>SUM(J11:J16)</f>
        <v>0</v>
      </c>
      <c r="K17" s="97">
        <f>SUM(K11:K16)</f>
        <v>0</v>
      </c>
      <c r="L17" s="100"/>
      <c r="M17" s="101">
        <f>SUM(M11:M16)</f>
        <v>0</v>
      </c>
      <c r="N17" s="101">
        <f t="shared" ref="N17:O17" si="7">SUM(N11:N16)</f>
        <v>0</v>
      </c>
      <c r="O17" s="101">
        <f t="shared" si="7"/>
        <v>0</v>
      </c>
      <c r="P17" s="102">
        <f>SUM(P11:P16)</f>
        <v>0</v>
      </c>
      <c r="Q17" s="102">
        <f>SUM(Q11:Q16)</f>
        <v>0</v>
      </c>
      <c r="R17" s="66"/>
      <c r="S17" s="66"/>
      <c r="T17" s="103">
        <f>SUM(T11:T16)</f>
        <v>0</v>
      </c>
      <c r="U17" s="103">
        <f>T17*1.1</f>
        <v>0</v>
      </c>
    </row>
    <row r="18" spans="1:21" ht="18" customHeight="1" thickBot="1">
      <c r="D18" s="17">
        <f>ROUNDDOWN(D17/1000,0)</f>
        <v>0</v>
      </c>
      <c r="G18" s="17">
        <f>ROUNDDOWN(G17*1.1,0)</f>
        <v>0</v>
      </c>
      <c r="P18" s="17">
        <f>ROUNDDOWN(P17/1000,0)</f>
        <v>0</v>
      </c>
    </row>
    <row r="19" spans="1:21" ht="18" customHeight="1">
      <c r="B19" s="686" t="s">
        <v>112</v>
      </c>
      <c r="C19" s="688" t="s">
        <v>113</v>
      </c>
      <c r="D19" s="690" t="s">
        <v>114</v>
      </c>
      <c r="E19" s="690" t="s">
        <v>115</v>
      </c>
      <c r="F19" s="690" t="s">
        <v>103</v>
      </c>
      <c r="G19" s="690" t="s">
        <v>116</v>
      </c>
      <c r="H19" s="690" t="s">
        <v>117</v>
      </c>
      <c r="I19" s="690" t="s">
        <v>118</v>
      </c>
      <c r="J19" s="690" t="s">
        <v>119</v>
      </c>
      <c r="K19" s="690" t="s">
        <v>120</v>
      </c>
      <c r="L19" s="690" t="s">
        <v>355</v>
      </c>
      <c r="M19" s="690" t="s">
        <v>356</v>
      </c>
      <c r="N19" s="692" t="s">
        <v>121</v>
      </c>
      <c r="O19" s="693"/>
      <c r="P19" s="694" t="s">
        <v>357</v>
      </c>
      <c r="Q19" s="696" t="s">
        <v>358</v>
      </c>
      <c r="R19" s="56"/>
      <c r="S19" s="56"/>
    </row>
    <row r="20" spans="1:21" ht="18" customHeight="1" thickBot="1">
      <c r="B20" s="687"/>
      <c r="C20" s="689"/>
      <c r="D20" s="691"/>
      <c r="E20" s="691"/>
      <c r="F20" s="691"/>
      <c r="G20" s="691"/>
      <c r="H20" s="691"/>
      <c r="I20" s="691"/>
      <c r="J20" s="691"/>
      <c r="K20" s="691"/>
      <c r="L20" s="691"/>
      <c r="M20" s="691"/>
      <c r="N20" s="70" t="s">
        <v>110</v>
      </c>
      <c r="O20" s="70" t="s">
        <v>22</v>
      </c>
      <c r="P20" s="695"/>
      <c r="Q20" s="697"/>
      <c r="R20" s="58"/>
      <c r="S20" s="685" t="s">
        <v>122</v>
      </c>
      <c r="T20" s="685"/>
    </row>
    <row r="21" spans="1:21" ht="18" customHeight="1">
      <c r="A21" s="71"/>
      <c r="B21" s="676"/>
      <c r="C21" s="72"/>
      <c r="D21" s="73">
        <f>ROUNDDOWN($E21*1.1,0)</f>
        <v>0</v>
      </c>
      <c r="E21" s="74"/>
      <c r="F21" s="75" t="s">
        <v>105</v>
      </c>
      <c r="G21" s="74"/>
      <c r="H21" s="76"/>
      <c r="I21" s="73">
        <f t="shared" ref="I21:I26" si="8">IF($F21=$U$10,$E21-G21-K21,D21-G21*1.1-J21)</f>
        <v>0</v>
      </c>
      <c r="J21" s="77">
        <f>K21*1.1</f>
        <v>0</v>
      </c>
      <c r="K21" s="74"/>
      <c r="L21" s="73">
        <f t="shared" ref="L21:L26" si="9">IF($H21=$W$10,0,ROUND(I21*0.1,0))</f>
        <v>0</v>
      </c>
      <c r="M21" s="73">
        <f t="shared" ref="M21:M26" si="10">IF($F21=$U$10,MIN(K21:L21),MIN(J21,L21))</f>
        <v>0</v>
      </c>
      <c r="N21" s="78">
        <f t="shared" ref="N21:N26" si="11">IF(F21=U$11,I21+M21,ROUND((I21+M21)*1.1,0))</f>
        <v>0</v>
      </c>
      <c r="O21" s="78">
        <f t="shared" ref="O21:O26" si="12">IF(F21=U$10,I21+M21,ROUND((I21+M21)/1.1,0))</f>
        <v>0</v>
      </c>
      <c r="P21" s="679">
        <f>SUM(I21:I26)+SUM(M21:M26)</f>
        <v>0</v>
      </c>
      <c r="Q21" s="682">
        <f>IF(F21=U$10,K27-M27,J27-M27)</f>
        <v>0</v>
      </c>
      <c r="R21" s="66"/>
      <c r="S21" s="66"/>
    </row>
    <row r="22" spans="1:21" ht="18" customHeight="1">
      <c r="A22" s="71"/>
      <c r="B22" s="677"/>
      <c r="C22" s="81"/>
      <c r="D22" s="82">
        <f>ROUNDDOWN($E22*1.1,0)</f>
        <v>0</v>
      </c>
      <c r="E22" s="83"/>
      <c r="F22" s="84"/>
      <c r="G22" s="83"/>
      <c r="H22" s="85"/>
      <c r="I22" s="82">
        <f t="shared" si="8"/>
        <v>0</v>
      </c>
      <c r="J22" s="82">
        <f t="shared" ref="J22:J26" si="13">K22*1.1</f>
        <v>0</v>
      </c>
      <c r="K22" s="83"/>
      <c r="L22" s="82">
        <f t="shared" si="9"/>
        <v>0</v>
      </c>
      <c r="M22" s="82">
        <f t="shared" si="10"/>
        <v>0</v>
      </c>
      <c r="N22" s="82">
        <f t="shared" si="11"/>
        <v>0</v>
      </c>
      <c r="O22" s="82">
        <f t="shared" si="12"/>
        <v>0</v>
      </c>
      <c r="P22" s="680"/>
      <c r="Q22" s="683"/>
      <c r="R22" s="66"/>
      <c r="S22" s="66"/>
    </row>
    <row r="23" spans="1:21" ht="18" customHeight="1">
      <c r="A23" s="71"/>
      <c r="B23" s="677"/>
      <c r="C23" s="81"/>
      <c r="D23" s="82">
        <f t="shared" ref="D23:D25" si="14">ROUNDDOWN($E23*1.1,0)</f>
        <v>0</v>
      </c>
      <c r="E23" s="87"/>
      <c r="F23" s="88"/>
      <c r="G23" s="87"/>
      <c r="H23" s="85"/>
      <c r="I23" s="86">
        <f t="shared" si="8"/>
        <v>0</v>
      </c>
      <c r="J23" s="82">
        <f t="shared" si="13"/>
        <v>0</v>
      </c>
      <c r="K23" s="83"/>
      <c r="L23" s="82">
        <f t="shared" si="9"/>
        <v>0</v>
      </c>
      <c r="M23" s="82">
        <f t="shared" si="10"/>
        <v>0</v>
      </c>
      <c r="N23" s="82">
        <f t="shared" si="11"/>
        <v>0</v>
      </c>
      <c r="O23" s="82">
        <f t="shared" si="12"/>
        <v>0</v>
      </c>
      <c r="P23" s="680"/>
      <c r="Q23" s="683"/>
      <c r="R23" s="66"/>
      <c r="S23" s="66"/>
    </row>
    <row r="24" spans="1:21" ht="18" customHeight="1">
      <c r="A24" s="71"/>
      <c r="B24" s="677"/>
      <c r="C24" s="89"/>
      <c r="D24" s="82">
        <f t="shared" si="14"/>
        <v>0</v>
      </c>
      <c r="E24" s="83"/>
      <c r="F24" s="84"/>
      <c r="G24" s="83"/>
      <c r="H24" s="85"/>
      <c r="I24" s="82">
        <f t="shared" si="8"/>
        <v>0</v>
      </c>
      <c r="J24" s="82">
        <f t="shared" si="13"/>
        <v>0</v>
      </c>
      <c r="K24" s="83"/>
      <c r="L24" s="82">
        <f t="shared" si="9"/>
        <v>0</v>
      </c>
      <c r="M24" s="82">
        <f t="shared" si="10"/>
        <v>0</v>
      </c>
      <c r="N24" s="82">
        <f t="shared" si="11"/>
        <v>0</v>
      </c>
      <c r="O24" s="82">
        <f t="shared" si="12"/>
        <v>0</v>
      </c>
      <c r="P24" s="680"/>
      <c r="Q24" s="683"/>
      <c r="R24" s="66"/>
      <c r="S24" s="66"/>
    </row>
    <row r="25" spans="1:21" ht="18" customHeight="1">
      <c r="A25" s="71"/>
      <c r="B25" s="677"/>
      <c r="C25" s="89"/>
      <c r="D25" s="82">
        <f t="shared" si="14"/>
        <v>0</v>
      </c>
      <c r="E25" s="83"/>
      <c r="F25" s="84"/>
      <c r="G25" s="83"/>
      <c r="H25" s="85"/>
      <c r="I25" s="82">
        <f t="shared" si="8"/>
        <v>0</v>
      </c>
      <c r="J25" s="82">
        <f t="shared" si="13"/>
        <v>0</v>
      </c>
      <c r="K25" s="83"/>
      <c r="L25" s="82">
        <f t="shared" si="9"/>
        <v>0</v>
      </c>
      <c r="M25" s="82">
        <f t="shared" si="10"/>
        <v>0</v>
      </c>
      <c r="N25" s="82">
        <f t="shared" si="11"/>
        <v>0</v>
      </c>
      <c r="O25" s="82">
        <f t="shared" si="12"/>
        <v>0</v>
      </c>
      <c r="P25" s="680"/>
      <c r="Q25" s="683"/>
      <c r="R25" s="66"/>
      <c r="S25" s="66"/>
    </row>
    <row r="26" spans="1:21" ht="18" customHeight="1" thickBot="1">
      <c r="A26" s="71"/>
      <c r="B26" s="677"/>
      <c r="C26" s="104"/>
      <c r="D26" s="105">
        <f>ROUNDDOWN($E26*1.1,0)</f>
        <v>0</v>
      </c>
      <c r="E26" s="106"/>
      <c r="F26" s="107"/>
      <c r="G26" s="106"/>
      <c r="H26" s="94"/>
      <c r="I26" s="91">
        <f t="shared" si="8"/>
        <v>0</v>
      </c>
      <c r="J26" s="95">
        <f t="shared" si="13"/>
        <v>0</v>
      </c>
      <c r="K26" s="92"/>
      <c r="L26" s="91">
        <f t="shared" si="9"/>
        <v>0</v>
      </c>
      <c r="M26" s="91">
        <f t="shared" si="10"/>
        <v>0</v>
      </c>
      <c r="N26" s="91">
        <f t="shared" si="11"/>
        <v>0</v>
      </c>
      <c r="O26" s="82">
        <f t="shared" si="12"/>
        <v>0</v>
      </c>
      <c r="P26" s="681"/>
      <c r="Q26" s="684"/>
      <c r="R26" s="66"/>
      <c r="S26" s="66"/>
    </row>
    <row r="27" spans="1:21" ht="18" customHeight="1" thickTop="1" thickBot="1">
      <c r="A27" s="71"/>
      <c r="B27" s="678"/>
      <c r="C27" s="96"/>
      <c r="D27" s="97">
        <f>SUM(D21:D26)</f>
        <v>0</v>
      </c>
      <c r="E27" s="97">
        <f>SUM(E21:E26)</f>
        <v>0</v>
      </c>
      <c r="F27" s="98"/>
      <c r="G27" s="99">
        <f>SUM(G21:G26)</f>
        <v>0</v>
      </c>
      <c r="H27" s="98"/>
      <c r="I27" s="97">
        <f>SUM(I21:I26)</f>
        <v>0</v>
      </c>
      <c r="J27" s="97">
        <f>SUM(J21:J26)</f>
        <v>0</v>
      </c>
      <c r="K27" s="97">
        <f>SUM(K21:K26)</f>
        <v>0</v>
      </c>
      <c r="L27" s="100"/>
      <c r="M27" s="101">
        <f>SUM(M21:M26)</f>
        <v>0</v>
      </c>
      <c r="N27" s="101">
        <f t="shared" ref="N27:O27" si="15">SUM(N21:N26)</f>
        <v>0</v>
      </c>
      <c r="O27" s="101">
        <f t="shared" si="15"/>
        <v>0</v>
      </c>
      <c r="P27" s="108">
        <f>SUM(P21:P26)</f>
        <v>0</v>
      </c>
      <c r="Q27" s="108">
        <f>SUM(Q21:Q26)</f>
        <v>0</v>
      </c>
      <c r="R27" s="66"/>
      <c r="S27" s="66"/>
      <c r="T27" s="103">
        <f>SUM(T21:T26)</f>
        <v>0</v>
      </c>
      <c r="U27" s="103">
        <f>T27*1.1</f>
        <v>0</v>
      </c>
    </row>
    <row r="28" spans="1:21" ht="18" customHeight="1" thickBot="1">
      <c r="D28" s="17">
        <f>ROUNDDOWN(D27/1000,0)</f>
        <v>0</v>
      </c>
      <c r="E28" s="17"/>
      <c r="F28" s="17"/>
      <c r="G28" s="17">
        <f>ROUNDDOWN(G27*1.1,0)</f>
        <v>0</v>
      </c>
      <c r="H28" s="17"/>
      <c r="I28" s="17"/>
      <c r="J28" s="17"/>
      <c r="K28" s="17"/>
      <c r="L28" s="17"/>
      <c r="M28" s="17"/>
      <c r="N28" s="17"/>
      <c r="O28" s="17"/>
      <c r="P28" s="17">
        <f>ROUNDDOWN(P27/1000,0)</f>
        <v>0</v>
      </c>
      <c r="Q28" s="17"/>
    </row>
    <row r="29" spans="1:21" ht="18" customHeight="1">
      <c r="B29" s="715" t="s">
        <v>112</v>
      </c>
      <c r="C29" s="688" t="s">
        <v>113</v>
      </c>
      <c r="D29" s="690" t="s">
        <v>114</v>
      </c>
      <c r="E29" s="690" t="s">
        <v>115</v>
      </c>
      <c r="F29" s="690" t="s">
        <v>103</v>
      </c>
      <c r="G29" s="690" t="s">
        <v>116</v>
      </c>
      <c r="H29" s="690" t="s">
        <v>117</v>
      </c>
      <c r="I29" s="690" t="s">
        <v>118</v>
      </c>
      <c r="J29" s="690" t="s">
        <v>119</v>
      </c>
      <c r="K29" s="690" t="s">
        <v>120</v>
      </c>
      <c r="L29" s="690" t="s">
        <v>355</v>
      </c>
      <c r="M29" s="690" t="s">
        <v>356</v>
      </c>
      <c r="N29" s="692" t="s">
        <v>121</v>
      </c>
      <c r="O29" s="693"/>
      <c r="P29" s="694" t="s">
        <v>357</v>
      </c>
      <c r="Q29" s="696" t="s">
        <v>358</v>
      </c>
      <c r="R29" s="56"/>
    </row>
    <row r="30" spans="1:21" ht="18" customHeight="1" thickBot="1">
      <c r="B30" s="716"/>
      <c r="C30" s="689"/>
      <c r="D30" s="691"/>
      <c r="E30" s="691"/>
      <c r="F30" s="691"/>
      <c r="G30" s="691"/>
      <c r="H30" s="691"/>
      <c r="I30" s="691"/>
      <c r="J30" s="691"/>
      <c r="K30" s="691"/>
      <c r="L30" s="691"/>
      <c r="M30" s="691"/>
      <c r="N30" s="70" t="s">
        <v>110</v>
      </c>
      <c r="O30" s="70" t="s">
        <v>22</v>
      </c>
      <c r="P30" s="695"/>
      <c r="Q30" s="697"/>
      <c r="S30" s="685" t="s">
        <v>122</v>
      </c>
      <c r="T30" s="685"/>
    </row>
    <row r="31" spans="1:21" ht="18" customHeight="1">
      <c r="A31" s="71"/>
      <c r="B31" s="676"/>
      <c r="C31" s="72"/>
      <c r="D31" s="73">
        <f t="shared" ref="D31:D36" si="16">ROUNDDOWN($E31*1.1,0)</f>
        <v>0</v>
      </c>
      <c r="E31" s="74"/>
      <c r="F31" s="75"/>
      <c r="G31" s="74"/>
      <c r="H31" s="76"/>
      <c r="I31" s="73">
        <f t="shared" ref="I31:I36" si="17">IF($F31=$U$10,$E31-G31-K31,D31-G31*1.1-J31)</f>
        <v>0</v>
      </c>
      <c r="J31" s="77">
        <f>K31*1.1</f>
        <v>0</v>
      </c>
      <c r="K31" s="74"/>
      <c r="L31" s="73">
        <f t="shared" ref="L31:L36" si="18">IF($H31=$W$10,0,ROUND(I31*0.1,0))</f>
        <v>0</v>
      </c>
      <c r="M31" s="73">
        <f t="shared" ref="M31:M36" si="19">IF($F31=$U$10,MIN(K31:L31),MIN(J31,L31))</f>
        <v>0</v>
      </c>
      <c r="N31" s="78">
        <f t="shared" ref="N31:N36" si="20">IF(F31=U$11,I31+M31,ROUND((I31+M31)*1.1,0))</f>
        <v>0</v>
      </c>
      <c r="O31" s="78">
        <f t="shared" ref="O31:O36" si="21">IF(F31=U$10,I31+M31,ROUND((I31+M31)/1.1,0))</f>
        <v>0</v>
      </c>
      <c r="P31" s="679">
        <f>SUM(I31:I36)+SUM(M31:M36)</f>
        <v>0</v>
      </c>
      <c r="Q31" s="682">
        <f>IF(F31=U$10,K37-M37,J37-M37)</f>
        <v>0</v>
      </c>
      <c r="R31" s="66"/>
    </row>
    <row r="32" spans="1:21" ht="18" customHeight="1">
      <c r="A32" s="71"/>
      <c r="B32" s="677"/>
      <c r="C32" s="81"/>
      <c r="D32" s="82">
        <f t="shared" si="16"/>
        <v>0</v>
      </c>
      <c r="E32" s="83"/>
      <c r="F32" s="84"/>
      <c r="G32" s="83"/>
      <c r="H32" s="85"/>
      <c r="I32" s="82">
        <f t="shared" si="17"/>
        <v>0</v>
      </c>
      <c r="J32" s="82">
        <f t="shared" ref="J32:J36" si="22">K32*1.1</f>
        <v>0</v>
      </c>
      <c r="K32" s="83"/>
      <c r="L32" s="82">
        <f t="shared" si="18"/>
        <v>0</v>
      </c>
      <c r="M32" s="82">
        <f t="shared" si="19"/>
        <v>0</v>
      </c>
      <c r="N32" s="82">
        <f t="shared" si="20"/>
        <v>0</v>
      </c>
      <c r="O32" s="82">
        <f t="shared" si="21"/>
        <v>0</v>
      </c>
      <c r="P32" s="680"/>
      <c r="Q32" s="683"/>
      <c r="R32" s="66"/>
    </row>
    <row r="33" spans="1:21" ht="18" customHeight="1">
      <c r="A33" s="71"/>
      <c r="B33" s="677"/>
      <c r="C33" s="81"/>
      <c r="D33" s="86">
        <f t="shared" si="16"/>
        <v>0</v>
      </c>
      <c r="E33" s="87"/>
      <c r="F33" s="88"/>
      <c r="G33" s="87"/>
      <c r="H33" s="85"/>
      <c r="I33" s="86">
        <f t="shared" si="17"/>
        <v>0</v>
      </c>
      <c r="J33" s="82">
        <f t="shared" si="22"/>
        <v>0</v>
      </c>
      <c r="K33" s="83"/>
      <c r="L33" s="82">
        <f t="shared" si="18"/>
        <v>0</v>
      </c>
      <c r="M33" s="82">
        <f t="shared" si="19"/>
        <v>0</v>
      </c>
      <c r="N33" s="82">
        <f t="shared" si="20"/>
        <v>0</v>
      </c>
      <c r="O33" s="82">
        <f t="shared" si="21"/>
        <v>0</v>
      </c>
      <c r="P33" s="680"/>
      <c r="Q33" s="683"/>
      <c r="R33" s="66"/>
    </row>
    <row r="34" spans="1:21" ht="18" customHeight="1">
      <c r="A34" s="71"/>
      <c r="B34" s="677"/>
      <c r="C34" s="89"/>
      <c r="D34" s="82">
        <f t="shared" si="16"/>
        <v>0</v>
      </c>
      <c r="E34" s="83"/>
      <c r="F34" s="84"/>
      <c r="G34" s="83"/>
      <c r="H34" s="85"/>
      <c r="I34" s="82">
        <f t="shared" si="17"/>
        <v>0</v>
      </c>
      <c r="J34" s="82">
        <f t="shared" si="22"/>
        <v>0</v>
      </c>
      <c r="K34" s="83"/>
      <c r="L34" s="82">
        <f t="shared" si="18"/>
        <v>0</v>
      </c>
      <c r="M34" s="82">
        <f t="shared" si="19"/>
        <v>0</v>
      </c>
      <c r="N34" s="82">
        <f t="shared" si="20"/>
        <v>0</v>
      </c>
      <c r="O34" s="82">
        <f t="shared" si="21"/>
        <v>0</v>
      </c>
      <c r="P34" s="680"/>
      <c r="Q34" s="683"/>
      <c r="R34" s="66"/>
    </row>
    <row r="35" spans="1:21" ht="18" customHeight="1">
      <c r="A35" s="71"/>
      <c r="B35" s="677"/>
      <c r="C35" s="89"/>
      <c r="D35" s="82">
        <f t="shared" si="16"/>
        <v>0</v>
      </c>
      <c r="E35" s="83"/>
      <c r="F35" s="84"/>
      <c r="G35" s="83"/>
      <c r="H35" s="85"/>
      <c r="I35" s="82">
        <f t="shared" si="17"/>
        <v>0</v>
      </c>
      <c r="J35" s="82">
        <f t="shared" si="22"/>
        <v>0</v>
      </c>
      <c r="K35" s="83"/>
      <c r="L35" s="82">
        <f t="shared" si="18"/>
        <v>0</v>
      </c>
      <c r="M35" s="82">
        <f t="shared" si="19"/>
        <v>0</v>
      </c>
      <c r="N35" s="82">
        <f t="shared" si="20"/>
        <v>0</v>
      </c>
      <c r="O35" s="82">
        <f t="shared" si="21"/>
        <v>0</v>
      </c>
      <c r="P35" s="680"/>
      <c r="Q35" s="683"/>
      <c r="R35" s="66"/>
    </row>
    <row r="36" spans="1:21" ht="18" customHeight="1" thickBot="1">
      <c r="A36" s="71"/>
      <c r="B36" s="677"/>
      <c r="C36" s="104"/>
      <c r="D36" s="105">
        <f t="shared" si="16"/>
        <v>0</v>
      </c>
      <c r="E36" s="106"/>
      <c r="F36" s="107"/>
      <c r="G36" s="106"/>
      <c r="H36" s="94"/>
      <c r="I36" s="91">
        <f t="shared" si="17"/>
        <v>0</v>
      </c>
      <c r="J36" s="95">
        <f t="shared" si="22"/>
        <v>0</v>
      </c>
      <c r="K36" s="92"/>
      <c r="L36" s="91">
        <f t="shared" si="18"/>
        <v>0</v>
      </c>
      <c r="M36" s="91">
        <f t="shared" si="19"/>
        <v>0</v>
      </c>
      <c r="N36" s="91">
        <f t="shared" si="20"/>
        <v>0</v>
      </c>
      <c r="O36" s="82">
        <f t="shared" si="21"/>
        <v>0</v>
      </c>
      <c r="P36" s="681"/>
      <c r="Q36" s="684"/>
      <c r="R36" s="66"/>
    </row>
    <row r="37" spans="1:21" ht="18" customHeight="1" thickTop="1" thickBot="1">
      <c r="A37" s="71"/>
      <c r="B37" s="678"/>
      <c r="C37" s="96"/>
      <c r="D37" s="97">
        <f>SUM(D31:D36)</f>
        <v>0</v>
      </c>
      <c r="E37" s="97">
        <f>SUM(E31:E36)</f>
        <v>0</v>
      </c>
      <c r="F37" s="98"/>
      <c r="G37" s="99">
        <f>SUM(G31:G36)</f>
        <v>0</v>
      </c>
      <c r="H37" s="98"/>
      <c r="I37" s="97">
        <f>SUM(I31:I36)</f>
        <v>0</v>
      </c>
      <c r="J37" s="97">
        <f>SUM(J31:J36)</f>
        <v>0</v>
      </c>
      <c r="K37" s="97">
        <f>SUM(K31:K36)</f>
        <v>0</v>
      </c>
      <c r="L37" s="100"/>
      <c r="M37" s="101">
        <f>SUM(M31:M36)</f>
        <v>0</v>
      </c>
      <c r="N37" s="101">
        <f t="shared" ref="N37:O37" si="23">SUM(N31:N36)</f>
        <v>0</v>
      </c>
      <c r="O37" s="101">
        <f t="shared" si="23"/>
        <v>0</v>
      </c>
      <c r="P37" s="108">
        <f>SUM(P31:P36)</f>
        <v>0</v>
      </c>
      <c r="Q37" s="108">
        <f>SUM(Q31:Q36)</f>
        <v>0</v>
      </c>
      <c r="R37" s="66"/>
      <c r="T37" s="103">
        <f>SUM(T31:T36)</f>
        <v>0</v>
      </c>
      <c r="U37" s="103">
        <f>T37*1.1</f>
        <v>0</v>
      </c>
    </row>
    <row r="38" spans="1:21" ht="18" customHeight="1" thickBot="1">
      <c r="D38" s="17">
        <f>ROUNDDOWN(D37/1000,0)</f>
        <v>0</v>
      </c>
      <c r="E38" s="17"/>
      <c r="F38" s="17"/>
      <c r="G38" s="17">
        <f>ROUNDDOWN(G37*1.1,0)</f>
        <v>0</v>
      </c>
      <c r="H38" s="17"/>
      <c r="I38" s="17"/>
      <c r="J38" s="17"/>
      <c r="K38" s="17"/>
      <c r="L38" s="17"/>
      <c r="M38" s="17"/>
      <c r="N38" s="17"/>
      <c r="O38" s="17"/>
      <c r="P38" s="17">
        <f>ROUNDDOWN(P37/1000,0)</f>
        <v>0</v>
      </c>
      <c r="Q38" s="17"/>
    </row>
    <row r="39" spans="1:21" ht="18" customHeight="1">
      <c r="B39" s="686" t="s">
        <v>112</v>
      </c>
      <c r="C39" s="688" t="s">
        <v>113</v>
      </c>
      <c r="D39" s="690" t="s">
        <v>114</v>
      </c>
      <c r="E39" s="690" t="s">
        <v>115</v>
      </c>
      <c r="F39" s="690" t="s">
        <v>103</v>
      </c>
      <c r="G39" s="690" t="s">
        <v>116</v>
      </c>
      <c r="H39" s="690" t="s">
        <v>117</v>
      </c>
      <c r="I39" s="690" t="s">
        <v>118</v>
      </c>
      <c r="J39" s="690" t="s">
        <v>119</v>
      </c>
      <c r="K39" s="690" t="s">
        <v>120</v>
      </c>
      <c r="L39" s="690" t="s">
        <v>355</v>
      </c>
      <c r="M39" s="690" t="s">
        <v>356</v>
      </c>
      <c r="N39" s="692" t="s">
        <v>121</v>
      </c>
      <c r="O39" s="693"/>
      <c r="P39" s="694" t="s">
        <v>357</v>
      </c>
      <c r="Q39" s="696" t="s">
        <v>358</v>
      </c>
      <c r="R39" s="56"/>
    </row>
    <row r="40" spans="1:21" ht="18" customHeight="1" thickBot="1">
      <c r="B40" s="687"/>
      <c r="C40" s="689"/>
      <c r="D40" s="691"/>
      <c r="E40" s="691"/>
      <c r="F40" s="691"/>
      <c r="G40" s="691"/>
      <c r="H40" s="691"/>
      <c r="I40" s="691"/>
      <c r="J40" s="691"/>
      <c r="K40" s="691"/>
      <c r="L40" s="691"/>
      <c r="M40" s="691"/>
      <c r="N40" s="70" t="s">
        <v>110</v>
      </c>
      <c r="O40" s="70" t="s">
        <v>22</v>
      </c>
      <c r="P40" s="695"/>
      <c r="Q40" s="697"/>
      <c r="R40" s="58"/>
      <c r="S40" s="685" t="s">
        <v>122</v>
      </c>
      <c r="T40" s="685"/>
    </row>
    <row r="41" spans="1:21" ht="18" customHeight="1">
      <c r="A41" s="71"/>
      <c r="B41" s="676"/>
      <c r="C41" s="72"/>
      <c r="D41" s="73">
        <f t="shared" ref="D41:D46" si="24">ROUNDDOWN($E41*1.1,0)</f>
        <v>0</v>
      </c>
      <c r="E41" s="74"/>
      <c r="F41" s="75"/>
      <c r="G41" s="74"/>
      <c r="H41" s="76"/>
      <c r="I41" s="73">
        <f t="shared" ref="I41:I46" si="25">IF($F41=$U$10,$E41-G41-K41,D41-G41*1.1-J41)</f>
        <v>0</v>
      </c>
      <c r="J41" s="77">
        <f>K41*1.1</f>
        <v>0</v>
      </c>
      <c r="K41" s="74"/>
      <c r="L41" s="73">
        <f t="shared" ref="L41:L46" si="26">IF($H41=$W$10,0,ROUND(I41*0.1,0))</f>
        <v>0</v>
      </c>
      <c r="M41" s="73">
        <f t="shared" ref="M41:M46" si="27">IF($F41=$U$10,MIN(K41:L41),MIN(J41,L41))</f>
        <v>0</v>
      </c>
      <c r="N41" s="78">
        <f t="shared" ref="N41:N46" si="28">IF(F41=U$11,I41+M41,ROUND((I41+M41)*1.1,0))</f>
        <v>0</v>
      </c>
      <c r="O41" s="78">
        <f t="shared" ref="O41:O46" si="29">IF(F41=U$10,I41+M41,ROUND((I41+M41)/1.1,0))</f>
        <v>0</v>
      </c>
      <c r="P41" s="679">
        <f>SUM(I41:I46)+SUM(M41:M46)</f>
        <v>0</v>
      </c>
      <c r="Q41" s="682">
        <f>IF(F41=U$10,K47-M47,J47-M47)</f>
        <v>0</v>
      </c>
      <c r="R41" s="66"/>
      <c r="S41" s="66"/>
    </row>
    <row r="42" spans="1:21" ht="18" customHeight="1">
      <c r="A42" s="71"/>
      <c r="B42" s="677"/>
      <c r="C42" s="81"/>
      <c r="D42" s="82">
        <f t="shared" si="24"/>
        <v>0</v>
      </c>
      <c r="E42" s="83"/>
      <c r="F42" s="84"/>
      <c r="G42" s="83"/>
      <c r="H42" s="85"/>
      <c r="I42" s="82">
        <f t="shared" si="25"/>
        <v>0</v>
      </c>
      <c r="J42" s="82">
        <f t="shared" ref="J42:J46" si="30">K42*1.1</f>
        <v>0</v>
      </c>
      <c r="K42" s="83"/>
      <c r="L42" s="82">
        <f t="shared" si="26"/>
        <v>0</v>
      </c>
      <c r="M42" s="82">
        <f t="shared" si="27"/>
        <v>0</v>
      </c>
      <c r="N42" s="82">
        <f t="shared" si="28"/>
        <v>0</v>
      </c>
      <c r="O42" s="82">
        <f t="shared" si="29"/>
        <v>0</v>
      </c>
      <c r="P42" s="680"/>
      <c r="Q42" s="683"/>
      <c r="R42" s="66"/>
      <c r="S42" s="66"/>
    </row>
    <row r="43" spans="1:21" ht="18" customHeight="1">
      <c r="A43" s="71"/>
      <c r="B43" s="677"/>
      <c r="C43" s="81"/>
      <c r="D43" s="86">
        <f t="shared" si="24"/>
        <v>0</v>
      </c>
      <c r="E43" s="87"/>
      <c r="F43" s="88"/>
      <c r="G43" s="87"/>
      <c r="H43" s="85"/>
      <c r="I43" s="86">
        <f t="shared" si="25"/>
        <v>0</v>
      </c>
      <c r="J43" s="82">
        <f t="shared" si="30"/>
        <v>0</v>
      </c>
      <c r="K43" s="83"/>
      <c r="L43" s="82">
        <f t="shared" si="26"/>
        <v>0</v>
      </c>
      <c r="M43" s="82">
        <f t="shared" si="27"/>
        <v>0</v>
      </c>
      <c r="N43" s="82">
        <f t="shared" si="28"/>
        <v>0</v>
      </c>
      <c r="O43" s="82">
        <f t="shared" si="29"/>
        <v>0</v>
      </c>
      <c r="P43" s="680"/>
      <c r="Q43" s="683"/>
      <c r="R43" s="66"/>
      <c r="S43" s="66"/>
    </row>
    <row r="44" spans="1:21" ht="18" customHeight="1">
      <c r="A44" s="71"/>
      <c r="B44" s="677"/>
      <c r="C44" s="89"/>
      <c r="D44" s="82">
        <f t="shared" si="24"/>
        <v>0</v>
      </c>
      <c r="E44" s="83"/>
      <c r="F44" s="84"/>
      <c r="G44" s="83"/>
      <c r="H44" s="85"/>
      <c r="I44" s="82">
        <f t="shared" si="25"/>
        <v>0</v>
      </c>
      <c r="J44" s="82">
        <f t="shared" si="30"/>
        <v>0</v>
      </c>
      <c r="K44" s="83"/>
      <c r="L44" s="82">
        <f t="shared" si="26"/>
        <v>0</v>
      </c>
      <c r="M44" s="82">
        <f t="shared" si="27"/>
        <v>0</v>
      </c>
      <c r="N44" s="82">
        <f t="shared" si="28"/>
        <v>0</v>
      </c>
      <c r="O44" s="82">
        <f t="shared" si="29"/>
        <v>0</v>
      </c>
      <c r="P44" s="680"/>
      <c r="Q44" s="683"/>
      <c r="R44" s="66"/>
      <c r="S44" s="66"/>
    </row>
    <row r="45" spans="1:21" ht="18" customHeight="1">
      <c r="A45" s="71"/>
      <c r="B45" s="677"/>
      <c r="C45" s="89"/>
      <c r="D45" s="82">
        <f t="shared" si="24"/>
        <v>0</v>
      </c>
      <c r="E45" s="83"/>
      <c r="F45" s="84"/>
      <c r="G45" s="83"/>
      <c r="H45" s="85"/>
      <c r="I45" s="82">
        <f t="shared" si="25"/>
        <v>0</v>
      </c>
      <c r="J45" s="82">
        <f t="shared" si="30"/>
        <v>0</v>
      </c>
      <c r="K45" s="83"/>
      <c r="L45" s="82">
        <f t="shared" si="26"/>
        <v>0</v>
      </c>
      <c r="M45" s="82">
        <f t="shared" si="27"/>
        <v>0</v>
      </c>
      <c r="N45" s="82">
        <f t="shared" si="28"/>
        <v>0</v>
      </c>
      <c r="O45" s="82">
        <f t="shared" si="29"/>
        <v>0</v>
      </c>
      <c r="P45" s="680"/>
      <c r="Q45" s="683"/>
      <c r="R45" s="66"/>
      <c r="S45" s="66"/>
    </row>
    <row r="46" spans="1:21" ht="18" customHeight="1" thickBot="1">
      <c r="A46" s="71"/>
      <c r="B46" s="677"/>
      <c r="C46" s="104"/>
      <c r="D46" s="105">
        <f t="shared" si="24"/>
        <v>0</v>
      </c>
      <c r="E46" s="106"/>
      <c r="F46" s="107"/>
      <c r="G46" s="106"/>
      <c r="H46" s="94"/>
      <c r="I46" s="91">
        <f t="shared" si="25"/>
        <v>0</v>
      </c>
      <c r="J46" s="95">
        <f t="shared" si="30"/>
        <v>0</v>
      </c>
      <c r="K46" s="92"/>
      <c r="L46" s="91">
        <f t="shared" si="26"/>
        <v>0</v>
      </c>
      <c r="M46" s="91">
        <f t="shared" si="27"/>
        <v>0</v>
      </c>
      <c r="N46" s="91">
        <f t="shared" si="28"/>
        <v>0</v>
      </c>
      <c r="O46" s="82">
        <f t="shared" si="29"/>
        <v>0</v>
      </c>
      <c r="P46" s="681"/>
      <c r="Q46" s="684"/>
      <c r="R46" s="66"/>
      <c r="S46" s="66"/>
    </row>
    <row r="47" spans="1:21" ht="18" customHeight="1" thickTop="1" thickBot="1">
      <c r="A47" s="71"/>
      <c r="B47" s="678"/>
      <c r="C47" s="96"/>
      <c r="D47" s="97">
        <f>SUM(D41:D46)</f>
        <v>0</v>
      </c>
      <c r="E47" s="97">
        <f>SUM(E41:E46)</f>
        <v>0</v>
      </c>
      <c r="F47" s="98"/>
      <c r="G47" s="99">
        <f>SUM(G41:G46)</f>
        <v>0</v>
      </c>
      <c r="H47" s="98"/>
      <c r="I47" s="97">
        <f>SUM(I41:I46)</f>
        <v>0</v>
      </c>
      <c r="J47" s="97">
        <f>SUM(J41:J46)</f>
        <v>0</v>
      </c>
      <c r="K47" s="97">
        <f>SUM(K41:K46)</f>
        <v>0</v>
      </c>
      <c r="L47" s="100"/>
      <c r="M47" s="101">
        <f>SUM(M41:M46)</f>
        <v>0</v>
      </c>
      <c r="N47" s="101">
        <f t="shared" ref="N47:O47" si="31">SUM(N41:N46)</f>
        <v>0</v>
      </c>
      <c r="O47" s="101">
        <f t="shared" si="31"/>
        <v>0</v>
      </c>
      <c r="P47" s="108">
        <f>SUM(P41:P46)</f>
        <v>0</v>
      </c>
      <c r="Q47" s="108">
        <f>SUM(Q41:Q46)</f>
        <v>0</v>
      </c>
      <c r="R47" s="66"/>
      <c r="S47" s="66"/>
      <c r="T47" s="103">
        <f>SUM(T41:T46)</f>
        <v>0</v>
      </c>
      <c r="U47" s="103">
        <f>T47*1.1</f>
        <v>0</v>
      </c>
    </row>
    <row r="48" spans="1:21" ht="18" customHeight="1" thickBot="1">
      <c r="D48" s="17">
        <f>ROUNDDOWN(D47/1000,0)</f>
        <v>0</v>
      </c>
      <c r="E48" s="17"/>
      <c r="F48" s="17"/>
      <c r="G48" s="17">
        <f>ROUNDDOWN(G47*1.1,0)</f>
        <v>0</v>
      </c>
      <c r="H48" s="17"/>
      <c r="I48" s="17"/>
      <c r="J48" s="17"/>
      <c r="K48" s="17"/>
      <c r="L48" s="17"/>
      <c r="M48" s="17"/>
      <c r="N48" s="17"/>
      <c r="O48" s="17"/>
      <c r="P48" s="17">
        <f>ROUNDDOWN(P47/1000,0)</f>
        <v>0</v>
      </c>
      <c r="Q48" s="17"/>
    </row>
    <row r="49" spans="1:21" ht="18" customHeight="1">
      <c r="B49" s="686" t="s">
        <v>112</v>
      </c>
      <c r="C49" s="688" t="s">
        <v>113</v>
      </c>
      <c r="D49" s="690" t="s">
        <v>114</v>
      </c>
      <c r="E49" s="690" t="s">
        <v>115</v>
      </c>
      <c r="F49" s="690" t="s">
        <v>103</v>
      </c>
      <c r="G49" s="690" t="s">
        <v>116</v>
      </c>
      <c r="H49" s="690" t="s">
        <v>117</v>
      </c>
      <c r="I49" s="690" t="s">
        <v>118</v>
      </c>
      <c r="J49" s="690" t="s">
        <v>119</v>
      </c>
      <c r="K49" s="690" t="s">
        <v>120</v>
      </c>
      <c r="L49" s="690" t="s">
        <v>355</v>
      </c>
      <c r="M49" s="690" t="s">
        <v>356</v>
      </c>
      <c r="N49" s="692" t="s">
        <v>121</v>
      </c>
      <c r="O49" s="693"/>
      <c r="P49" s="694" t="s">
        <v>357</v>
      </c>
      <c r="Q49" s="696" t="s">
        <v>358</v>
      </c>
      <c r="R49" s="56"/>
    </row>
    <row r="50" spans="1:21" ht="18" customHeight="1" thickBot="1">
      <c r="B50" s="687"/>
      <c r="C50" s="689"/>
      <c r="D50" s="691"/>
      <c r="E50" s="691"/>
      <c r="F50" s="691"/>
      <c r="G50" s="691"/>
      <c r="H50" s="691"/>
      <c r="I50" s="691"/>
      <c r="J50" s="691"/>
      <c r="K50" s="691"/>
      <c r="L50" s="691"/>
      <c r="M50" s="691"/>
      <c r="N50" s="70" t="s">
        <v>110</v>
      </c>
      <c r="O50" s="70" t="s">
        <v>22</v>
      </c>
      <c r="P50" s="695"/>
      <c r="Q50" s="697"/>
      <c r="R50" s="58"/>
      <c r="S50" s="685" t="s">
        <v>122</v>
      </c>
      <c r="T50" s="685"/>
    </row>
    <row r="51" spans="1:21" ht="18" customHeight="1">
      <c r="A51" s="71"/>
      <c r="B51" s="676"/>
      <c r="C51" s="72"/>
      <c r="D51" s="73">
        <f t="shared" ref="D51:D56" si="32">ROUNDDOWN($E51*1.1,0)</f>
        <v>0</v>
      </c>
      <c r="E51" s="74"/>
      <c r="F51" s="75"/>
      <c r="G51" s="74"/>
      <c r="H51" s="76"/>
      <c r="I51" s="73">
        <f t="shared" ref="I51:I56" si="33">IF($F51=$U$10,$E51-G51-K51,D51-G51*1.1-J51)</f>
        <v>0</v>
      </c>
      <c r="J51" s="77">
        <f>K51*1.1</f>
        <v>0</v>
      </c>
      <c r="K51" s="74"/>
      <c r="L51" s="73">
        <f t="shared" ref="L51:L56" si="34">IF($H51=$W$10,0,ROUND(I51*0.1,0))</f>
        <v>0</v>
      </c>
      <c r="M51" s="73">
        <f t="shared" ref="M51:M56" si="35">IF($F51=$U$10,MIN(K51:L51),MIN(J51,L51))</f>
        <v>0</v>
      </c>
      <c r="N51" s="78">
        <f t="shared" ref="N51:N56" si="36">IF(F51=U$11,I51+M51,ROUND((I51+M51)*1.1,0))</f>
        <v>0</v>
      </c>
      <c r="O51" s="78">
        <f t="shared" ref="O51:O56" si="37">IF(F51=U$10,I51+M51,ROUND((I51+M51)/1.1,0))</f>
        <v>0</v>
      </c>
      <c r="P51" s="679">
        <f>SUM(I51:I56)+SUM(M51:M56)</f>
        <v>0</v>
      </c>
      <c r="Q51" s="682">
        <f>IF(F51=U$10,K57-M57,J57-M57)</f>
        <v>0</v>
      </c>
      <c r="R51" s="66"/>
      <c r="S51" s="66"/>
    </row>
    <row r="52" spans="1:21" ht="18" customHeight="1">
      <c r="A52" s="71"/>
      <c r="B52" s="677"/>
      <c r="C52" s="81"/>
      <c r="D52" s="82">
        <f t="shared" si="32"/>
        <v>0</v>
      </c>
      <c r="E52" s="83"/>
      <c r="F52" s="84"/>
      <c r="G52" s="83"/>
      <c r="H52" s="85"/>
      <c r="I52" s="82">
        <f t="shared" si="33"/>
        <v>0</v>
      </c>
      <c r="J52" s="82">
        <f t="shared" ref="J52:J56" si="38">K52*1.1</f>
        <v>0</v>
      </c>
      <c r="K52" s="83"/>
      <c r="L52" s="82">
        <f t="shared" si="34"/>
        <v>0</v>
      </c>
      <c r="M52" s="82">
        <f t="shared" si="35"/>
        <v>0</v>
      </c>
      <c r="N52" s="82">
        <f t="shared" si="36"/>
        <v>0</v>
      </c>
      <c r="O52" s="82">
        <f t="shared" si="37"/>
        <v>0</v>
      </c>
      <c r="P52" s="680"/>
      <c r="Q52" s="683"/>
      <c r="R52" s="66"/>
      <c r="S52" s="66"/>
    </row>
    <row r="53" spans="1:21" ht="18" customHeight="1">
      <c r="A53" s="71"/>
      <c r="B53" s="677"/>
      <c r="C53" s="81"/>
      <c r="D53" s="86">
        <f t="shared" si="32"/>
        <v>0</v>
      </c>
      <c r="E53" s="87"/>
      <c r="F53" s="88"/>
      <c r="G53" s="87"/>
      <c r="H53" s="85"/>
      <c r="I53" s="86">
        <f t="shared" si="33"/>
        <v>0</v>
      </c>
      <c r="J53" s="82">
        <f t="shared" si="38"/>
        <v>0</v>
      </c>
      <c r="K53" s="83"/>
      <c r="L53" s="82">
        <f t="shared" si="34"/>
        <v>0</v>
      </c>
      <c r="M53" s="82">
        <f t="shared" si="35"/>
        <v>0</v>
      </c>
      <c r="N53" s="82">
        <f t="shared" si="36"/>
        <v>0</v>
      </c>
      <c r="O53" s="82">
        <f t="shared" si="37"/>
        <v>0</v>
      </c>
      <c r="P53" s="680"/>
      <c r="Q53" s="683"/>
      <c r="R53" s="66"/>
      <c r="S53" s="66"/>
    </row>
    <row r="54" spans="1:21" ht="18" customHeight="1">
      <c r="A54" s="71"/>
      <c r="B54" s="677"/>
      <c r="C54" s="89"/>
      <c r="D54" s="82">
        <f t="shared" si="32"/>
        <v>0</v>
      </c>
      <c r="E54" s="83"/>
      <c r="F54" s="84"/>
      <c r="G54" s="83"/>
      <c r="H54" s="85"/>
      <c r="I54" s="82">
        <f t="shared" si="33"/>
        <v>0</v>
      </c>
      <c r="J54" s="82">
        <f t="shared" si="38"/>
        <v>0</v>
      </c>
      <c r="K54" s="83"/>
      <c r="L54" s="82">
        <f t="shared" si="34"/>
        <v>0</v>
      </c>
      <c r="M54" s="82">
        <f t="shared" si="35"/>
        <v>0</v>
      </c>
      <c r="N54" s="82">
        <f t="shared" si="36"/>
        <v>0</v>
      </c>
      <c r="O54" s="82">
        <f t="shared" si="37"/>
        <v>0</v>
      </c>
      <c r="P54" s="680"/>
      <c r="Q54" s="683"/>
      <c r="R54" s="66"/>
      <c r="S54" s="66"/>
    </row>
    <row r="55" spans="1:21" ht="18" customHeight="1">
      <c r="A55" s="71"/>
      <c r="B55" s="677"/>
      <c r="C55" s="89"/>
      <c r="D55" s="82">
        <f t="shared" si="32"/>
        <v>0</v>
      </c>
      <c r="E55" s="83"/>
      <c r="F55" s="84"/>
      <c r="G55" s="83"/>
      <c r="H55" s="85"/>
      <c r="I55" s="82">
        <f t="shared" si="33"/>
        <v>0</v>
      </c>
      <c r="J55" s="82">
        <f t="shared" si="38"/>
        <v>0</v>
      </c>
      <c r="K55" s="83"/>
      <c r="L55" s="82">
        <f t="shared" si="34"/>
        <v>0</v>
      </c>
      <c r="M55" s="82">
        <f t="shared" si="35"/>
        <v>0</v>
      </c>
      <c r="N55" s="82">
        <f t="shared" si="36"/>
        <v>0</v>
      </c>
      <c r="O55" s="82">
        <f t="shared" si="37"/>
        <v>0</v>
      </c>
      <c r="P55" s="680"/>
      <c r="Q55" s="683"/>
      <c r="R55" s="66"/>
      <c r="S55" s="66"/>
    </row>
    <row r="56" spans="1:21" ht="18" customHeight="1" thickBot="1">
      <c r="A56" s="71"/>
      <c r="B56" s="677"/>
      <c r="C56" s="104"/>
      <c r="D56" s="105">
        <f t="shared" si="32"/>
        <v>0</v>
      </c>
      <c r="E56" s="106"/>
      <c r="F56" s="107"/>
      <c r="G56" s="106"/>
      <c r="H56" s="94"/>
      <c r="I56" s="91">
        <f t="shared" si="33"/>
        <v>0</v>
      </c>
      <c r="J56" s="95">
        <f t="shared" si="38"/>
        <v>0</v>
      </c>
      <c r="K56" s="92"/>
      <c r="L56" s="91">
        <f t="shared" si="34"/>
        <v>0</v>
      </c>
      <c r="M56" s="91">
        <f t="shared" si="35"/>
        <v>0</v>
      </c>
      <c r="N56" s="91">
        <f t="shared" si="36"/>
        <v>0</v>
      </c>
      <c r="O56" s="82">
        <f t="shared" si="37"/>
        <v>0</v>
      </c>
      <c r="P56" s="681"/>
      <c r="Q56" s="684"/>
      <c r="R56" s="66"/>
      <c r="S56" s="66"/>
    </row>
    <row r="57" spans="1:21" ht="18" customHeight="1" thickTop="1" thickBot="1">
      <c r="A57" s="71"/>
      <c r="B57" s="678"/>
      <c r="C57" s="96"/>
      <c r="D57" s="97">
        <f>SUM(D51:D56)</f>
        <v>0</v>
      </c>
      <c r="E57" s="97">
        <f>SUM(E51:E56)</f>
        <v>0</v>
      </c>
      <c r="F57" s="98"/>
      <c r="G57" s="99">
        <f>SUM(G51:G56)</f>
        <v>0</v>
      </c>
      <c r="H57" s="98"/>
      <c r="I57" s="97">
        <f>SUM(I51:I56)</f>
        <v>0</v>
      </c>
      <c r="J57" s="97">
        <f>SUM(J51:J56)</f>
        <v>0</v>
      </c>
      <c r="K57" s="97">
        <f>SUM(K51:K56)</f>
        <v>0</v>
      </c>
      <c r="L57" s="100"/>
      <c r="M57" s="101">
        <f>SUM(M51:M56)</f>
        <v>0</v>
      </c>
      <c r="N57" s="101">
        <f t="shared" ref="N57:O57" si="39">SUM(N51:N56)</f>
        <v>0</v>
      </c>
      <c r="O57" s="101">
        <f t="shared" si="39"/>
        <v>0</v>
      </c>
      <c r="P57" s="108">
        <f>SUM(P51:P56)</f>
        <v>0</v>
      </c>
      <c r="Q57" s="108">
        <f>SUM(Q51:Q56)</f>
        <v>0</v>
      </c>
      <c r="R57" s="66"/>
      <c r="S57" s="66"/>
      <c r="T57" s="103">
        <f>SUM(T51:T56)</f>
        <v>0</v>
      </c>
      <c r="U57" s="103">
        <f>T57*1.1</f>
        <v>0</v>
      </c>
    </row>
    <row r="58" spans="1:21" ht="18" customHeight="1" thickBot="1">
      <c r="D58" s="17">
        <f>ROUNDDOWN(D57/1000,0)</f>
        <v>0</v>
      </c>
      <c r="E58" s="17"/>
      <c r="F58" s="17"/>
      <c r="G58" s="17">
        <f>ROUNDDOWN(G57*1.1,0)</f>
        <v>0</v>
      </c>
      <c r="H58" s="17"/>
      <c r="I58" s="17"/>
      <c r="J58" s="17"/>
      <c r="K58" s="17"/>
      <c r="L58" s="17"/>
      <c r="M58" s="17"/>
      <c r="N58" s="17"/>
      <c r="O58" s="17"/>
      <c r="P58" s="17">
        <f>ROUNDDOWN(P57/1000,0)</f>
        <v>0</v>
      </c>
      <c r="Q58" s="17"/>
    </row>
    <row r="59" spans="1:21" ht="18" customHeight="1">
      <c r="B59" s="686" t="s">
        <v>112</v>
      </c>
      <c r="C59" s="688" t="s">
        <v>113</v>
      </c>
      <c r="D59" s="690" t="s">
        <v>114</v>
      </c>
      <c r="E59" s="690" t="s">
        <v>115</v>
      </c>
      <c r="F59" s="690" t="s">
        <v>103</v>
      </c>
      <c r="G59" s="690" t="s">
        <v>116</v>
      </c>
      <c r="H59" s="690" t="s">
        <v>117</v>
      </c>
      <c r="I59" s="690" t="s">
        <v>118</v>
      </c>
      <c r="J59" s="690" t="s">
        <v>119</v>
      </c>
      <c r="K59" s="690" t="s">
        <v>120</v>
      </c>
      <c r="L59" s="690" t="s">
        <v>355</v>
      </c>
      <c r="M59" s="690" t="s">
        <v>356</v>
      </c>
      <c r="N59" s="692" t="s">
        <v>121</v>
      </c>
      <c r="O59" s="693"/>
      <c r="P59" s="694" t="s">
        <v>357</v>
      </c>
      <c r="Q59" s="696" t="s">
        <v>358</v>
      </c>
      <c r="R59" s="56"/>
    </row>
    <row r="60" spans="1:21" ht="18" customHeight="1" thickBot="1">
      <c r="B60" s="687"/>
      <c r="C60" s="689"/>
      <c r="D60" s="691"/>
      <c r="E60" s="691"/>
      <c r="F60" s="691"/>
      <c r="G60" s="691"/>
      <c r="H60" s="691"/>
      <c r="I60" s="691"/>
      <c r="J60" s="691"/>
      <c r="K60" s="691"/>
      <c r="L60" s="691"/>
      <c r="M60" s="691"/>
      <c r="N60" s="70" t="s">
        <v>110</v>
      </c>
      <c r="O60" s="70" t="s">
        <v>22</v>
      </c>
      <c r="P60" s="695"/>
      <c r="Q60" s="697"/>
      <c r="R60" s="58"/>
      <c r="S60" s="685" t="s">
        <v>122</v>
      </c>
      <c r="T60" s="685"/>
    </row>
    <row r="61" spans="1:21" ht="18" customHeight="1">
      <c r="A61" s="71"/>
      <c r="B61" s="676"/>
      <c r="C61" s="72"/>
      <c r="D61" s="73">
        <f t="shared" ref="D61:D66" si="40">ROUNDDOWN($E61*1.1,0)</f>
        <v>0</v>
      </c>
      <c r="E61" s="74"/>
      <c r="F61" s="75"/>
      <c r="G61" s="74"/>
      <c r="H61" s="76"/>
      <c r="I61" s="73">
        <f t="shared" ref="I61:I66" si="41">IF($F61=$U$10,$E61-G61-K61,D61-G61*1.1-J61)</f>
        <v>0</v>
      </c>
      <c r="J61" s="77">
        <f>K61*1.1</f>
        <v>0</v>
      </c>
      <c r="K61" s="74"/>
      <c r="L61" s="73">
        <f t="shared" ref="L61:L66" si="42">IF($H61=$W$10,0,ROUND(I61*0.1,0))</f>
        <v>0</v>
      </c>
      <c r="M61" s="73">
        <f t="shared" ref="M61:M66" si="43">IF($F61=$U$10,MIN(K61:L61),MIN(J61,L61))</f>
        <v>0</v>
      </c>
      <c r="N61" s="78">
        <f t="shared" ref="N61:N66" si="44">IF(F61=U$11,I61+M61,ROUND((I61+M61)*1.1,0))</f>
        <v>0</v>
      </c>
      <c r="O61" s="78">
        <f t="shared" ref="O61:O66" si="45">IF(F61=U$10,I61+M61,ROUND((I61+M61)/1.1,0))</f>
        <v>0</v>
      </c>
      <c r="P61" s="679">
        <f>SUM(I61:I66)+SUM(M61:M66)</f>
        <v>0</v>
      </c>
      <c r="Q61" s="682">
        <f>IF(F61=U$10,K67-M67,J67-M67)</f>
        <v>0</v>
      </c>
      <c r="R61" s="66"/>
      <c r="S61" s="66"/>
    </row>
    <row r="62" spans="1:21" ht="18" customHeight="1">
      <c r="A62" s="71"/>
      <c r="B62" s="677"/>
      <c r="C62" s="81"/>
      <c r="D62" s="82">
        <f t="shared" si="40"/>
        <v>0</v>
      </c>
      <c r="E62" s="83"/>
      <c r="F62" s="84"/>
      <c r="G62" s="83"/>
      <c r="H62" s="85"/>
      <c r="I62" s="82">
        <f t="shared" si="41"/>
        <v>0</v>
      </c>
      <c r="J62" s="82">
        <f t="shared" ref="J62:J66" si="46">K62*1.1</f>
        <v>0</v>
      </c>
      <c r="K62" s="83"/>
      <c r="L62" s="82">
        <f t="shared" si="42"/>
        <v>0</v>
      </c>
      <c r="M62" s="82">
        <f t="shared" si="43"/>
        <v>0</v>
      </c>
      <c r="N62" s="82">
        <f t="shared" si="44"/>
        <v>0</v>
      </c>
      <c r="O62" s="82">
        <f t="shared" si="45"/>
        <v>0</v>
      </c>
      <c r="P62" s="680"/>
      <c r="Q62" s="683"/>
      <c r="R62" s="66"/>
      <c r="S62" s="66"/>
    </row>
    <row r="63" spans="1:21" ht="18" customHeight="1">
      <c r="A63" s="71"/>
      <c r="B63" s="677"/>
      <c r="C63" s="81"/>
      <c r="D63" s="86">
        <f t="shared" si="40"/>
        <v>0</v>
      </c>
      <c r="E63" s="87"/>
      <c r="F63" s="88"/>
      <c r="G63" s="87"/>
      <c r="H63" s="85"/>
      <c r="I63" s="86">
        <f t="shared" si="41"/>
        <v>0</v>
      </c>
      <c r="J63" s="82">
        <f t="shared" si="46"/>
        <v>0</v>
      </c>
      <c r="K63" s="83"/>
      <c r="L63" s="82">
        <f t="shared" si="42"/>
        <v>0</v>
      </c>
      <c r="M63" s="82">
        <f t="shared" si="43"/>
        <v>0</v>
      </c>
      <c r="N63" s="82">
        <f t="shared" si="44"/>
        <v>0</v>
      </c>
      <c r="O63" s="82">
        <f t="shared" si="45"/>
        <v>0</v>
      </c>
      <c r="P63" s="680"/>
      <c r="Q63" s="683"/>
      <c r="R63" s="66"/>
      <c r="S63" s="66"/>
    </row>
    <row r="64" spans="1:21" ht="18" customHeight="1">
      <c r="A64" s="71"/>
      <c r="B64" s="677"/>
      <c r="C64" s="89"/>
      <c r="D64" s="82">
        <f t="shared" si="40"/>
        <v>0</v>
      </c>
      <c r="E64" s="83"/>
      <c r="F64" s="84"/>
      <c r="G64" s="83"/>
      <c r="H64" s="85"/>
      <c r="I64" s="82">
        <f t="shared" si="41"/>
        <v>0</v>
      </c>
      <c r="J64" s="82">
        <f t="shared" si="46"/>
        <v>0</v>
      </c>
      <c r="K64" s="83"/>
      <c r="L64" s="82">
        <f t="shared" si="42"/>
        <v>0</v>
      </c>
      <c r="M64" s="82">
        <f t="shared" si="43"/>
        <v>0</v>
      </c>
      <c r="N64" s="82">
        <f t="shared" si="44"/>
        <v>0</v>
      </c>
      <c r="O64" s="82">
        <f t="shared" si="45"/>
        <v>0</v>
      </c>
      <c r="P64" s="680"/>
      <c r="Q64" s="683"/>
      <c r="R64" s="66"/>
      <c r="S64" s="66"/>
    </row>
    <row r="65" spans="1:21" ht="18" customHeight="1">
      <c r="A65" s="71"/>
      <c r="B65" s="677"/>
      <c r="C65" s="89"/>
      <c r="D65" s="82">
        <f t="shared" si="40"/>
        <v>0</v>
      </c>
      <c r="E65" s="83"/>
      <c r="F65" s="84"/>
      <c r="G65" s="83"/>
      <c r="H65" s="85"/>
      <c r="I65" s="82">
        <f t="shared" si="41"/>
        <v>0</v>
      </c>
      <c r="J65" s="82">
        <f t="shared" si="46"/>
        <v>0</v>
      </c>
      <c r="K65" s="83"/>
      <c r="L65" s="82">
        <f t="shared" si="42"/>
        <v>0</v>
      </c>
      <c r="M65" s="82">
        <f t="shared" si="43"/>
        <v>0</v>
      </c>
      <c r="N65" s="82">
        <f t="shared" si="44"/>
        <v>0</v>
      </c>
      <c r="O65" s="82">
        <f t="shared" si="45"/>
        <v>0</v>
      </c>
      <c r="P65" s="680"/>
      <c r="Q65" s="683"/>
      <c r="R65" s="66"/>
      <c r="S65" s="66"/>
    </row>
    <row r="66" spans="1:21" ht="18" customHeight="1" thickBot="1">
      <c r="A66" s="71"/>
      <c r="B66" s="677"/>
      <c r="C66" s="104"/>
      <c r="D66" s="105">
        <f t="shared" si="40"/>
        <v>0</v>
      </c>
      <c r="E66" s="106"/>
      <c r="F66" s="107"/>
      <c r="G66" s="106"/>
      <c r="H66" s="94"/>
      <c r="I66" s="91">
        <f t="shared" si="41"/>
        <v>0</v>
      </c>
      <c r="J66" s="95">
        <f t="shared" si="46"/>
        <v>0</v>
      </c>
      <c r="K66" s="92"/>
      <c r="L66" s="91">
        <f t="shared" si="42"/>
        <v>0</v>
      </c>
      <c r="M66" s="91">
        <f t="shared" si="43"/>
        <v>0</v>
      </c>
      <c r="N66" s="91">
        <f t="shared" si="44"/>
        <v>0</v>
      </c>
      <c r="O66" s="82">
        <f t="shared" si="45"/>
        <v>0</v>
      </c>
      <c r="P66" s="681"/>
      <c r="Q66" s="684"/>
      <c r="R66" s="66"/>
      <c r="S66" s="66"/>
    </row>
    <row r="67" spans="1:21" ht="18" customHeight="1" thickTop="1" thickBot="1">
      <c r="A67" s="71"/>
      <c r="B67" s="678"/>
      <c r="C67" s="96"/>
      <c r="D67" s="97">
        <f>SUM(D61:D66)</f>
        <v>0</v>
      </c>
      <c r="E67" s="97">
        <f>SUM(E61:E66)</f>
        <v>0</v>
      </c>
      <c r="F67" s="98"/>
      <c r="G67" s="99">
        <f>SUM(G61:G66)</f>
        <v>0</v>
      </c>
      <c r="H67" s="98"/>
      <c r="I67" s="97">
        <f>SUM(I61:I66)</f>
        <v>0</v>
      </c>
      <c r="J67" s="97">
        <f>SUM(J61:J66)</f>
        <v>0</v>
      </c>
      <c r="K67" s="97">
        <f>SUM(K61:K66)</f>
        <v>0</v>
      </c>
      <c r="L67" s="100"/>
      <c r="M67" s="101">
        <f>SUM(M61:M66)</f>
        <v>0</v>
      </c>
      <c r="N67" s="101">
        <f t="shared" ref="N67:O67" si="47">SUM(N61:N66)</f>
        <v>0</v>
      </c>
      <c r="O67" s="101">
        <f t="shared" si="47"/>
        <v>0</v>
      </c>
      <c r="P67" s="108">
        <f>SUM(P61:P66)</f>
        <v>0</v>
      </c>
      <c r="Q67" s="108">
        <f>SUM(Q61:Q66)</f>
        <v>0</v>
      </c>
      <c r="R67" s="66"/>
      <c r="S67" s="66"/>
      <c r="T67" s="103">
        <f>SUM(T61:T66)</f>
        <v>0</v>
      </c>
      <c r="U67" s="103">
        <f>T67*1.1</f>
        <v>0</v>
      </c>
    </row>
    <row r="68" spans="1:21" ht="18" customHeight="1" thickBot="1">
      <c r="D68" s="17">
        <f>ROUNDDOWN(D67/1000,0)</f>
        <v>0</v>
      </c>
      <c r="E68" s="17"/>
      <c r="F68" s="17"/>
      <c r="G68" s="17">
        <f>ROUNDDOWN(G67*1.1,0)</f>
        <v>0</v>
      </c>
      <c r="H68" s="17"/>
      <c r="I68" s="17"/>
      <c r="J68" s="17"/>
      <c r="K68" s="17"/>
      <c r="L68" s="17"/>
      <c r="M68" s="17"/>
      <c r="N68" s="17"/>
      <c r="O68" s="17"/>
      <c r="P68" s="17">
        <f>ROUNDDOWN(P67/1000,0)</f>
        <v>0</v>
      </c>
      <c r="Q68" s="17"/>
    </row>
    <row r="69" spans="1:21" ht="18" customHeight="1">
      <c r="B69" s="686" t="s">
        <v>112</v>
      </c>
      <c r="C69" s="688" t="s">
        <v>113</v>
      </c>
      <c r="D69" s="690" t="s">
        <v>114</v>
      </c>
      <c r="E69" s="690" t="s">
        <v>115</v>
      </c>
      <c r="F69" s="690" t="s">
        <v>103</v>
      </c>
      <c r="G69" s="690" t="s">
        <v>116</v>
      </c>
      <c r="H69" s="690" t="s">
        <v>117</v>
      </c>
      <c r="I69" s="690" t="s">
        <v>118</v>
      </c>
      <c r="J69" s="690" t="s">
        <v>119</v>
      </c>
      <c r="K69" s="690" t="s">
        <v>120</v>
      </c>
      <c r="L69" s="690" t="s">
        <v>355</v>
      </c>
      <c r="M69" s="690" t="s">
        <v>356</v>
      </c>
      <c r="N69" s="692" t="s">
        <v>121</v>
      </c>
      <c r="O69" s="693"/>
      <c r="P69" s="694" t="s">
        <v>357</v>
      </c>
      <c r="Q69" s="696" t="s">
        <v>358</v>
      </c>
      <c r="R69" s="56"/>
    </row>
    <row r="70" spans="1:21" ht="18" customHeight="1" thickBot="1">
      <c r="B70" s="687"/>
      <c r="C70" s="689"/>
      <c r="D70" s="691"/>
      <c r="E70" s="691"/>
      <c r="F70" s="691"/>
      <c r="G70" s="691"/>
      <c r="H70" s="691"/>
      <c r="I70" s="691"/>
      <c r="J70" s="691"/>
      <c r="K70" s="691"/>
      <c r="L70" s="691"/>
      <c r="M70" s="691"/>
      <c r="N70" s="70" t="s">
        <v>110</v>
      </c>
      <c r="O70" s="70" t="s">
        <v>22</v>
      </c>
      <c r="P70" s="695"/>
      <c r="Q70" s="697"/>
      <c r="R70" s="58"/>
      <c r="S70" s="685" t="s">
        <v>122</v>
      </c>
      <c r="T70" s="685"/>
    </row>
    <row r="71" spans="1:21" ht="18" customHeight="1">
      <c r="A71" s="71"/>
      <c r="B71" s="676"/>
      <c r="C71" s="72"/>
      <c r="D71" s="73">
        <f t="shared" ref="D71:D76" si="48">ROUNDDOWN($E71*1.1,0)</f>
        <v>0</v>
      </c>
      <c r="E71" s="74"/>
      <c r="F71" s="75"/>
      <c r="G71" s="74"/>
      <c r="H71" s="76"/>
      <c r="I71" s="73">
        <f t="shared" ref="I71:I76" si="49">IF($F71=$U$10,$E71-G71-K71,D71-G71*1.1-J71)</f>
        <v>0</v>
      </c>
      <c r="J71" s="77">
        <f>K71*1.1</f>
        <v>0</v>
      </c>
      <c r="K71" s="74"/>
      <c r="L71" s="73">
        <f t="shared" ref="L71:L76" si="50">IF($H71=$W$10,0,ROUND(I71*0.1,0))</f>
        <v>0</v>
      </c>
      <c r="M71" s="73">
        <f t="shared" ref="M71:M76" si="51">IF($F71=$U$10,MIN(K71:L71),MIN(J71,L71))</f>
        <v>0</v>
      </c>
      <c r="N71" s="78">
        <f t="shared" ref="N71:N76" si="52">IF(F71=U$11,I71+M71,ROUND((I71+M71)*1.1,0))</f>
        <v>0</v>
      </c>
      <c r="O71" s="78">
        <f t="shared" ref="O71:O76" si="53">IF(F71=U$10,I71+M71,ROUND((I71+M71)/1.1,0))</f>
        <v>0</v>
      </c>
      <c r="P71" s="679">
        <f>SUM(I71:I76)+SUM(M71:M76)</f>
        <v>0</v>
      </c>
      <c r="Q71" s="682">
        <f>IF(F71=U$10,K77-M77,J77-M77)</f>
        <v>0</v>
      </c>
      <c r="R71" s="66"/>
      <c r="S71" s="66"/>
    </row>
    <row r="72" spans="1:21" ht="18" customHeight="1">
      <c r="A72" s="71"/>
      <c r="B72" s="677"/>
      <c r="C72" s="81"/>
      <c r="D72" s="82">
        <f t="shared" si="48"/>
        <v>0</v>
      </c>
      <c r="E72" s="83"/>
      <c r="F72" s="84"/>
      <c r="G72" s="83"/>
      <c r="H72" s="85"/>
      <c r="I72" s="82">
        <f t="shared" si="49"/>
        <v>0</v>
      </c>
      <c r="J72" s="82">
        <f t="shared" ref="J72:J76" si="54">K72*1.1</f>
        <v>0</v>
      </c>
      <c r="K72" s="83"/>
      <c r="L72" s="82">
        <f t="shared" si="50"/>
        <v>0</v>
      </c>
      <c r="M72" s="82">
        <f t="shared" si="51"/>
        <v>0</v>
      </c>
      <c r="N72" s="82">
        <f t="shared" si="52"/>
        <v>0</v>
      </c>
      <c r="O72" s="82">
        <f t="shared" si="53"/>
        <v>0</v>
      </c>
      <c r="P72" s="680"/>
      <c r="Q72" s="683"/>
      <c r="R72" s="66"/>
      <c r="S72" s="66"/>
    </row>
    <row r="73" spans="1:21" ht="18" customHeight="1">
      <c r="A73" s="71"/>
      <c r="B73" s="677"/>
      <c r="C73" s="81"/>
      <c r="D73" s="86">
        <f t="shared" si="48"/>
        <v>0</v>
      </c>
      <c r="E73" s="87"/>
      <c r="F73" s="88"/>
      <c r="G73" s="87"/>
      <c r="H73" s="85"/>
      <c r="I73" s="86">
        <f t="shared" si="49"/>
        <v>0</v>
      </c>
      <c r="J73" s="82">
        <f t="shared" si="54"/>
        <v>0</v>
      </c>
      <c r="K73" s="83"/>
      <c r="L73" s="82">
        <f t="shared" si="50"/>
        <v>0</v>
      </c>
      <c r="M73" s="82">
        <f t="shared" si="51"/>
        <v>0</v>
      </c>
      <c r="N73" s="82">
        <f t="shared" si="52"/>
        <v>0</v>
      </c>
      <c r="O73" s="82">
        <f t="shared" si="53"/>
        <v>0</v>
      </c>
      <c r="P73" s="680"/>
      <c r="Q73" s="683"/>
      <c r="R73" s="66"/>
      <c r="S73" s="66"/>
    </row>
    <row r="74" spans="1:21" ht="18" customHeight="1">
      <c r="A74" s="71"/>
      <c r="B74" s="677"/>
      <c r="C74" s="89"/>
      <c r="D74" s="82">
        <f t="shared" si="48"/>
        <v>0</v>
      </c>
      <c r="E74" s="83"/>
      <c r="F74" s="84"/>
      <c r="G74" s="83"/>
      <c r="H74" s="85"/>
      <c r="I74" s="82">
        <f t="shared" si="49"/>
        <v>0</v>
      </c>
      <c r="J74" s="82">
        <f t="shared" si="54"/>
        <v>0</v>
      </c>
      <c r="K74" s="83"/>
      <c r="L74" s="82">
        <f t="shared" si="50"/>
        <v>0</v>
      </c>
      <c r="M74" s="82">
        <f t="shared" si="51"/>
        <v>0</v>
      </c>
      <c r="N74" s="82">
        <f t="shared" si="52"/>
        <v>0</v>
      </c>
      <c r="O74" s="82">
        <f t="shared" si="53"/>
        <v>0</v>
      </c>
      <c r="P74" s="680"/>
      <c r="Q74" s="683"/>
      <c r="R74" s="66"/>
      <c r="S74" s="66"/>
    </row>
    <row r="75" spans="1:21" ht="18" customHeight="1">
      <c r="A75" s="71"/>
      <c r="B75" s="677"/>
      <c r="C75" s="89"/>
      <c r="D75" s="82">
        <f t="shared" si="48"/>
        <v>0</v>
      </c>
      <c r="E75" s="83"/>
      <c r="F75" s="84"/>
      <c r="G75" s="83"/>
      <c r="H75" s="85"/>
      <c r="I75" s="82">
        <f t="shared" si="49"/>
        <v>0</v>
      </c>
      <c r="J75" s="82">
        <f t="shared" si="54"/>
        <v>0</v>
      </c>
      <c r="K75" s="83"/>
      <c r="L75" s="82">
        <f t="shared" si="50"/>
        <v>0</v>
      </c>
      <c r="M75" s="82">
        <f t="shared" si="51"/>
        <v>0</v>
      </c>
      <c r="N75" s="82">
        <f t="shared" si="52"/>
        <v>0</v>
      </c>
      <c r="O75" s="82">
        <f t="shared" si="53"/>
        <v>0</v>
      </c>
      <c r="P75" s="680"/>
      <c r="Q75" s="683"/>
      <c r="R75" s="66"/>
      <c r="S75" s="66"/>
    </row>
    <row r="76" spans="1:21" ht="18" customHeight="1" thickBot="1">
      <c r="A76" s="71"/>
      <c r="B76" s="677"/>
      <c r="C76" s="104"/>
      <c r="D76" s="105">
        <f t="shared" si="48"/>
        <v>0</v>
      </c>
      <c r="E76" s="106"/>
      <c r="F76" s="107"/>
      <c r="G76" s="106"/>
      <c r="H76" s="94"/>
      <c r="I76" s="91">
        <f t="shared" si="49"/>
        <v>0</v>
      </c>
      <c r="J76" s="95">
        <f t="shared" si="54"/>
        <v>0</v>
      </c>
      <c r="K76" s="92"/>
      <c r="L76" s="91">
        <f t="shared" si="50"/>
        <v>0</v>
      </c>
      <c r="M76" s="91">
        <f t="shared" si="51"/>
        <v>0</v>
      </c>
      <c r="N76" s="91">
        <f t="shared" si="52"/>
        <v>0</v>
      </c>
      <c r="O76" s="82">
        <f t="shared" si="53"/>
        <v>0</v>
      </c>
      <c r="P76" s="681"/>
      <c r="Q76" s="684"/>
      <c r="R76" s="66"/>
      <c r="S76" s="66"/>
    </row>
    <row r="77" spans="1:21" ht="18" customHeight="1" thickTop="1" thickBot="1">
      <c r="A77" s="71"/>
      <c r="B77" s="678"/>
      <c r="C77" s="96"/>
      <c r="D77" s="97">
        <f>SUM(D71:D76)</f>
        <v>0</v>
      </c>
      <c r="E77" s="97">
        <f>SUM(E71:E76)</f>
        <v>0</v>
      </c>
      <c r="F77" s="98"/>
      <c r="G77" s="99">
        <f>SUM(G71:G76)</f>
        <v>0</v>
      </c>
      <c r="H77" s="98"/>
      <c r="I77" s="97">
        <f>SUM(I71:I76)</f>
        <v>0</v>
      </c>
      <c r="J77" s="97">
        <f>SUM(J71:J76)</f>
        <v>0</v>
      </c>
      <c r="K77" s="97">
        <f>SUM(K71:K76)</f>
        <v>0</v>
      </c>
      <c r="L77" s="100"/>
      <c r="M77" s="101">
        <f>SUM(M71:M76)</f>
        <v>0</v>
      </c>
      <c r="N77" s="101">
        <f t="shared" ref="N77:O77" si="55">SUM(N71:N76)</f>
        <v>0</v>
      </c>
      <c r="O77" s="101">
        <f t="shared" si="55"/>
        <v>0</v>
      </c>
      <c r="P77" s="108">
        <f>SUM(P71:P76)</f>
        <v>0</v>
      </c>
      <c r="Q77" s="108">
        <f>SUM(Q71:Q76)</f>
        <v>0</v>
      </c>
      <c r="R77" s="66"/>
      <c r="S77" s="66"/>
      <c r="T77" s="103">
        <f>SUM(T71:T76)</f>
        <v>0</v>
      </c>
      <c r="U77" s="103">
        <f>T77*1.1</f>
        <v>0</v>
      </c>
    </row>
    <row r="78" spans="1:21" ht="18" customHeight="1" thickBot="1">
      <c r="D78" s="17">
        <f>ROUNDDOWN(D77/1000,0)</f>
        <v>0</v>
      </c>
      <c r="E78" s="17"/>
      <c r="F78" s="17"/>
      <c r="G78" s="17">
        <f>ROUNDDOWN(G77*1.1,0)</f>
        <v>0</v>
      </c>
      <c r="H78" s="17"/>
      <c r="I78" s="17"/>
      <c r="J78" s="17"/>
      <c r="K78" s="17"/>
      <c r="L78" s="17"/>
      <c r="M78" s="17"/>
      <c r="N78" s="17"/>
      <c r="O78" s="17"/>
      <c r="P78" s="17">
        <f>ROUNDDOWN(P77/1000,0)</f>
        <v>0</v>
      </c>
      <c r="Q78" s="17"/>
    </row>
    <row r="79" spans="1:21" ht="18" customHeight="1">
      <c r="B79" s="686" t="s">
        <v>112</v>
      </c>
      <c r="C79" s="688" t="s">
        <v>113</v>
      </c>
      <c r="D79" s="690" t="s">
        <v>114</v>
      </c>
      <c r="E79" s="690" t="s">
        <v>115</v>
      </c>
      <c r="F79" s="690" t="s">
        <v>103</v>
      </c>
      <c r="G79" s="690" t="s">
        <v>116</v>
      </c>
      <c r="H79" s="690" t="s">
        <v>117</v>
      </c>
      <c r="I79" s="690" t="s">
        <v>118</v>
      </c>
      <c r="J79" s="690" t="s">
        <v>119</v>
      </c>
      <c r="K79" s="690" t="s">
        <v>120</v>
      </c>
      <c r="L79" s="690" t="s">
        <v>355</v>
      </c>
      <c r="M79" s="690" t="s">
        <v>356</v>
      </c>
      <c r="N79" s="692" t="s">
        <v>121</v>
      </c>
      <c r="O79" s="693"/>
      <c r="P79" s="694" t="s">
        <v>357</v>
      </c>
      <c r="Q79" s="696" t="s">
        <v>358</v>
      </c>
      <c r="R79" s="56"/>
    </row>
    <row r="80" spans="1:21" ht="18" customHeight="1" thickBot="1">
      <c r="B80" s="687"/>
      <c r="C80" s="689"/>
      <c r="D80" s="691"/>
      <c r="E80" s="691"/>
      <c r="F80" s="691"/>
      <c r="G80" s="691"/>
      <c r="H80" s="691"/>
      <c r="I80" s="691"/>
      <c r="J80" s="691"/>
      <c r="K80" s="691"/>
      <c r="L80" s="691"/>
      <c r="M80" s="691"/>
      <c r="N80" s="70" t="s">
        <v>110</v>
      </c>
      <c r="O80" s="70" t="s">
        <v>22</v>
      </c>
      <c r="P80" s="695"/>
      <c r="Q80" s="697"/>
      <c r="R80" s="58"/>
      <c r="S80" s="685" t="s">
        <v>122</v>
      </c>
      <c r="T80" s="685"/>
    </row>
    <row r="81" spans="1:21" ht="18" customHeight="1">
      <c r="A81" s="71"/>
      <c r="B81" s="676"/>
      <c r="C81" s="72"/>
      <c r="D81" s="73">
        <f t="shared" ref="D81:D86" si="56">ROUNDDOWN($E81*1.1,0)</f>
        <v>0</v>
      </c>
      <c r="E81" s="74"/>
      <c r="F81" s="75"/>
      <c r="G81" s="74"/>
      <c r="H81" s="76"/>
      <c r="I81" s="73">
        <f t="shared" ref="I81:I86" si="57">IF($F81=$U$10,$E81-G81-K81,D81-G81*1.1-J81)</f>
        <v>0</v>
      </c>
      <c r="J81" s="77">
        <f>K81*1.1</f>
        <v>0</v>
      </c>
      <c r="K81" s="74"/>
      <c r="L81" s="73">
        <f t="shared" ref="L81:L86" si="58">IF($H81=$W$10,0,ROUND(I81*0.1,0))</f>
        <v>0</v>
      </c>
      <c r="M81" s="73">
        <f t="shared" ref="M81:M86" si="59">IF($F81=$U$10,MIN(K81:L81),MIN(J81,L81))</f>
        <v>0</v>
      </c>
      <c r="N81" s="78">
        <f t="shared" ref="N81:N86" si="60">IF(F81=U$11,I81+M81,ROUND((I81+M81)*1.1,0))</f>
        <v>0</v>
      </c>
      <c r="O81" s="78">
        <f t="shared" ref="O81:O86" si="61">IF(F81=U$10,I81+M81,ROUND((I81+M81)/1.1,0))</f>
        <v>0</v>
      </c>
      <c r="P81" s="679">
        <f>SUM(I81:I86)+SUM(M81:M86)</f>
        <v>0</v>
      </c>
      <c r="Q81" s="682">
        <f>IF(F81=U$10,K87-M87,J87-M87)</f>
        <v>0</v>
      </c>
      <c r="R81" s="66"/>
      <c r="S81" s="66"/>
    </row>
    <row r="82" spans="1:21" ht="18" customHeight="1">
      <c r="A82" s="71"/>
      <c r="B82" s="677"/>
      <c r="C82" s="81"/>
      <c r="D82" s="82">
        <f t="shared" si="56"/>
        <v>0</v>
      </c>
      <c r="E82" s="83"/>
      <c r="F82" s="84"/>
      <c r="G82" s="83"/>
      <c r="H82" s="85"/>
      <c r="I82" s="82">
        <f t="shared" si="57"/>
        <v>0</v>
      </c>
      <c r="J82" s="82">
        <f t="shared" ref="J82:J86" si="62">K82*1.1</f>
        <v>0</v>
      </c>
      <c r="K82" s="83"/>
      <c r="L82" s="82">
        <f t="shared" si="58"/>
        <v>0</v>
      </c>
      <c r="M82" s="82">
        <f t="shared" si="59"/>
        <v>0</v>
      </c>
      <c r="N82" s="82">
        <f t="shared" si="60"/>
        <v>0</v>
      </c>
      <c r="O82" s="82">
        <f t="shared" si="61"/>
        <v>0</v>
      </c>
      <c r="P82" s="680"/>
      <c r="Q82" s="683"/>
      <c r="R82" s="66"/>
      <c r="S82" s="66"/>
    </row>
    <row r="83" spans="1:21" ht="18" customHeight="1">
      <c r="A83" s="71"/>
      <c r="B83" s="677"/>
      <c r="C83" s="81"/>
      <c r="D83" s="86">
        <f t="shared" si="56"/>
        <v>0</v>
      </c>
      <c r="E83" s="87"/>
      <c r="F83" s="88"/>
      <c r="G83" s="87"/>
      <c r="H83" s="85"/>
      <c r="I83" s="86">
        <f t="shared" si="57"/>
        <v>0</v>
      </c>
      <c r="J83" s="82">
        <f t="shared" si="62"/>
        <v>0</v>
      </c>
      <c r="K83" s="83"/>
      <c r="L83" s="82">
        <f t="shared" si="58"/>
        <v>0</v>
      </c>
      <c r="M83" s="82">
        <f t="shared" si="59"/>
        <v>0</v>
      </c>
      <c r="N83" s="82">
        <f t="shared" si="60"/>
        <v>0</v>
      </c>
      <c r="O83" s="82">
        <f t="shared" si="61"/>
        <v>0</v>
      </c>
      <c r="P83" s="680"/>
      <c r="Q83" s="683"/>
      <c r="R83" s="66"/>
      <c r="S83" s="66"/>
    </row>
    <row r="84" spans="1:21" ht="18" customHeight="1">
      <c r="A84" s="71"/>
      <c r="B84" s="677"/>
      <c r="C84" s="89"/>
      <c r="D84" s="82">
        <f t="shared" si="56"/>
        <v>0</v>
      </c>
      <c r="E84" s="83"/>
      <c r="F84" s="84"/>
      <c r="G84" s="83"/>
      <c r="H84" s="85"/>
      <c r="I84" s="82">
        <f t="shared" si="57"/>
        <v>0</v>
      </c>
      <c r="J84" s="82">
        <f t="shared" si="62"/>
        <v>0</v>
      </c>
      <c r="K84" s="83"/>
      <c r="L84" s="82">
        <f t="shared" si="58"/>
        <v>0</v>
      </c>
      <c r="M84" s="82">
        <f t="shared" si="59"/>
        <v>0</v>
      </c>
      <c r="N84" s="82">
        <f t="shared" si="60"/>
        <v>0</v>
      </c>
      <c r="O84" s="82">
        <f t="shared" si="61"/>
        <v>0</v>
      </c>
      <c r="P84" s="680"/>
      <c r="Q84" s="683"/>
      <c r="R84" s="66"/>
      <c r="S84" s="66"/>
    </row>
    <row r="85" spans="1:21" ht="18" customHeight="1">
      <c r="A85" s="71"/>
      <c r="B85" s="677"/>
      <c r="C85" s="89"/>
      <c r="D85" s="82">
        <f t="shared" si="56"/>
        <v>0</v>
      </c>
      <c r="E85" s="83"/>
      <c r="F85" s="84"/>
      <c r="G85" s="83"/>
      <c r="H85" s="85"/>
      <c r="I85" s="82">
        <f t="shared" si="57"/>
        <v>0</v>
      </c>
      <c r="J85" s="82">
        <f t="shared" si="62"/>
        <v>0</v>
      </c>
      <c r="K85" s="83"/>
      <c r="L85" s="82">
        <f t="shared" si="58"/>
        <v>0</v>
      </c>
      <c r="M85" s="82">
        <f t="shared" si="59"/>
        <v>0</v>
      </c>
      <c r="N85" s="82">
        <f t="shared" si="60"/>
        <v>0</v>
      </c>
      <c r="O85" s="82">
        <f t="shared" si="61"/>
        <v>0</v>
      </c>
      <c r="P85" s="680"/>
      <c r="Q85" s="683"/>
      <c r="R85" s="66"/>
      <c r="S85" s="66"/>
    </row>
    <row r="86" spans="1:21" ht="18" customHeight="1" thickBot="1">
      <c r="A86" s="71"/>
      <c r="B86" s="677"/>
      <c r="C86" s="104"/>
      <c r="D86" s="105">
        <f t="shared" si="56"/>
        <v>0</v>
      </c>
      <c r="E86" s="106"/>
      <c r="F86" s="107"/>
      <c r="G86" s="106"/>
      <c r="H86" s="94"/>
      <c r="I86" s="91">
        <f t="shared" si="57"/>
        <v>0</v>
      </c>
      <c r="J86" s="95">
        <f t="shared" si="62"/>
        <v>0</v>
      </c>
      <c r="K86" s="92"/>
      <c r="L86" s="91">
        <f t="shared" si="58"/>
        <v>0</v>
      </c>
      <c r="M86" s="91">
        <f t="shared" si="59"/>
        <v>0</v>
      </c>
      <c r="N86" s="91">
        <f t="shared" si="60"/>
        <v>0</v>
      </c>
      <c r="O86" s="82">
        <f t="shared" si="61"/>
        <v>0</v>
      </c>
      <c r="P86" s="681"/>
      <c r="Q86" s="684"/>
      <c r="R86" s="66"/>
      <c r="S86" s="66"/>
    </row>
    <row r="87" spans="1:21" ht="18" customHeight="1" thickTop="1" thickBot="1">
      <c r="A87" s="71"/>
      <c r="B87" s="678"/>
      <c r="C87" s="96"/>
      <c r="D87" s="97">
        <f>SUM(D81:D86)</f>
        <v>0</v>
      </c>
      <c r="E87" s="97">
        <f>SUM(E81:E86)</f>
        <v>0</v>
      </c>
      <c r="F87" s="98"/>
      <c r="G87" s="99">
        <f>SUM(G81:G86)</f>
        <v>0</v>
      </c>
      <c r="H87" s="98"/>
      <c r="I87" s="97">
        <f>SUM(I81:I86)</f>
        <v>0</v>
      </c>
      <c r="J87" s="97">
        <f>SUM(J81:J86)</f>
        <v>0</v>
      </c>
      <c r="K87" s="97">
        <f>SUM(K81:K86)</f>
        <v>0</v>
      </c>
      <c r="L87" s="100"/>
      <c r="M87" s="101">
        <f>SUM(M81:M86)</f>
        <v>0</v>
      </c>
      <c r="N87" s="101">
        <f t="shared" ref="N87:O87" si="63">SUM(N81:N86)</f>
        <v>0</v>
      </c>
      <c r="O87" s="101">
        <f t="shared" si="63"/>
        <v>0</v>
      </c>
      <c r="P87" s="108">
        <f>SUM(P81:P86)</f>
        <v>0</v>
      </c>
      <c r="Q87" s="108">
        <f>SUM(Q81:Q86)</f>
        <v>0</v>
      </c>
      <c r="R87" s="66"/>
      <c r="S87" s="66"/>
      <c r="T87" s="103">
        <f>SUM(T81:T86)</f>
        <v>0</v>
      </c>
      <c r="U87" s="103">
        <f>T87*1.1</f>
        <v>0</v>
      </c>
    </row>
    <row r="88" spans="1:21" ht="18" customHeight="1" thickBot="1">
      <c r="D88" s="17">
        <f>ROUNDDOWN(D87/1000,0)</f>
        <v>0</v>
      </c>
      <c r="E88" s="17"/>
      <c r="F88" s="17"/>
      <c r="G88" s="17">
        <f>ROUNDDOWN(G87*1.1,0)</f>
        <v>0</v>
      </c>
      <c r="H88" s="17"/>
      <c r="I88" s="17"/>
      <c r="J88" s="17"/>
      <c r="K88" s="17"/>
      <c r="L88" s="17"/>
      <c r="M88" s="17"/>
      <c r="N88" s="17"/>
      <c r="O88" s="17"/>
      <c r="P88" s="17">
        <f>ROUNDDOWN(P87/1000,0)</f>
        <v>0</v>
      </c>
      <c r="Q88" s="17"/>
    </row>
    <row r="89" spans="1:21" ht="18" customHeight="1">
      <c r="B89" s="686" t="s">
        <v>112</v>
      </c>
      <c r="C89" s="688" t="s">
        <v>113</v>
      </c>
      <c r="D89" s="690" t="s">
        <v>114</v>
      </c>
      <c r="E89" s="690" t="s">
        <v>115</v>
      </c>
      <c r="F89" s="690" t="s">
        <v>103</v>
      </c>
      <c r="G89" s="690" t="s">
        <v>116</v>
      </c>
      <c r="H89" s="690" t="s">
        <v>117</v>
      </c>
      <c r="I89" s="690" t="s">
        <v>118</v>
      </c>
      <c r="J89" s="690" t="s">
        <v>119</v>
      </c>
      <c r="K89" s="690" t="s">
        <v>120</v>
      </c>
      <c r="L89" s="690" t="s">
        <v>355</v>
      </c>
      <c r="M89" s="690" t="s">
        <v>356</v>
      </c>
      <c r="N89" s="692" t="s">
        <v>121</v>
      </c>
      <c r="O89" s="693"/>
      <c r="P89" s="694" t="s">
        <v>357</v>
      </c>
      <c r="Q89" s="696" t="s">
        <v>358</v>
      </c>
      <c r="R89" s="56"/>
    </row>
    <row r="90" spans="1:21" ht="18" customHeight="1" thickBot="1">
      <c r="B90" s="687"/>
      <c r="C90" s="689"/>
      <c r="D90" s="691"/>
      <c r="E90" s="691"/>
      <c r="F90" s="691"/>
      <c r="G90" s="691"/>
      <c r="H90" s="691"/>
      <c r="I90" s="691"/>
      <c r="J90" s="691"/>
      <c r="K90" s="691"/>
      <c r="L90" s="691"/>
      <c r="M90" s="691"/>
      <c r="N90" s="70" t="s">
        <v>110</v>
      </c>
      <c r="O90" s="70" t="s">
        <v>22</v>
      </c>
      <c r="P90" s="695"/>
      <c r="Q90" s="697"/>
      <c r="R90" s="58"/>
      <c r="S90" s="685" t="s">
        <v>122</v>
      </c>
      <c r="T90" s="685"/>
    </row>
    <row r="91" spans="1:21" ht="18" customHeight="1">
      <c r="A91" s="71"/>
      <c r="B91" s="676"/>
      <c r="C91" s="72"/>
      <c r="D91" s="73">
        <f t="shared" ref="D91:D96" si="64">ROUNDDOWN($E91*1.1,0)</f>
        <v>0</v>
      </c>
      <c r="E91" s="74"/>
      <c r="F91" s="75"/>
      <c r="G91" s="74"/>
      <c r="H91" s="76"/>
      <c r="I91" s="73">
        <f t="shared" ref="I91:I96" si="65">IF($F91=$U$10,$E91-G91-K91,D91-G91*1.1-J91)</f>
        <v>0</v>
      </c>
      <c r="J91" s="77">
        <f>K91*1.1</f>
        <v>0</v>
      </c>
      <c r="K91" s="74"/>
      <c r="L91" s="73">
        <f t="shared" ref="L91:L96" si="66">IF($H91=$W$10,0,ROUND(I91*0.1,0))</f>
        <v>0</v>
      </c>
      <c r="M91" s="73">
        <f t="shared" ref="M91:M96" si="67">IF($F91=$U$10,MIN(K91:L91),MIN(J91,L91))</f>
        <v>0</v>
      </c>
      <c r="N91" s="78">
        <f t="shared" ref="N91:N96" si="68">IF(F91=U$11,I91+M91,ROUND((I91+M91)*1.1,0))</f>
        <v>0</v>
      </c>
      <c r="O91" s="78">
        <f t="shared" ref="O91:O96" si="69">IF(F91=U$10,I91+M91,ROUND((I91+M91)/1.1,0))</f>
        <v>0</v>
      </c>
      <c r="P91" s="679">
        <f>SUM(I91:I96)+SUM(M91:M96)</f>
        <v>0</v>
      </c>
      <c r="Q91" s="682">
        <f>IF(F91=U$10,K97-M97,J97-M97)</f>
        <v>0</v>
      </c>
      <c r="R91" s="66"/>
      <c r="S91" s="66"/>
    </row>
    <row r="92" spans="1:21" ht="18" customHeight="1">
      <c r="A92" s="71"/>
      <c r="B92" s="677"/>
      <c r="C92" s="81"/>
      <c r="D92" s="82">
        <f t="shared" si="64"/>
        <v>0</v>
      </c>
      <c r="E92" s="83"/>
      <c r="F92" s="84"/>
      <c r="G92" s="83"/>
      <c r="H92" s="85"/>
      <c r="I92" s="82">
        <f t="shared" si="65"/>
        <v>0</v>
      </c>
      <c r="J92" s="82">
        <f t="shared" ref="J92:J96" si="70">K92*1.1</f>
        <v>0</v>
      </c>
      <c r="K92" s="83"/>
      <c r="L92" s="82">
        <f t="shared" si="66"/>
        <v>0</v>
      </c>
      <c r="M92" s="82">
        <f t="shared" si="67"/>
        <v>0</v>
      </c>
      <c r="N92" s="82">
        <f t="shared" si="68"/>
        <v>0</v>
      </c>
      <c r="O92" s="82">
        <f t="shared" si="69"/>
        <v>0</v>
      </c>
      <c r="P92" s="680"/>
      <c r="Q92" s="683"/>
      <c r="R92" s="66"/>
      <c r="S92" s="66"/>
    </row>
    <row r="93" spans="1:21" ht="18" customHeight="1">
      <c r="A93" s="71"/>
      <c r="B93" s="677"/>
      <c r="C93" s="81"/>
      <c r="D93" s="86">
        <f t="shared" si="64"/>
        <v>0</v>
      </c>
      <c r="E93" s="87"/>
      <c r="F93" s="88"/>
      <c r="G93" s="87"/>
      <c r="H93" s="85"/>
      <c r="I93" s="86">
        <f t="shared" si="65"/>
        <v>0</v>
      </c>
      <c r="J93" s="82">
        <f t="shared" si="70"/>
        <v>0</v>
      </c>
      <c r="K93" s="83"/>
      <c r="L93" s="82">
        <f t="shared" si="66"/>
        <v>0</v>
      </c>
      <c r="M93" s="82">
        <f t="shared" si="67"/>
        <v>0</v>
      </c>
      <c r="N93" s="82">
        <f t="shared" si="68"/>
        <v>0</v>
      </c>
      <c r="O93" s="82">
        <f t="shared" si="69"/>
        <v>0</v>
      </c>
      <c r="P93" s="680"/>
      <c r="Q93" s="683"/>
      <c r="R93" s="66"/>
      <c r="S93" s="66"/>
    </row>
    <row r="94" spans="1:21" ht="18" customHeight="1">
      <c r="A94" s="71"/>
      <c r="B94" s="677"/>
      <c r="C94" s="89"/>
      <c r="D94" s="82">
        <f t="shared" si="64"/>
        <v>0</v>
      </c>
      <c r="E94" s="83"/>
      <c r="F94" s="84"/>
      <c r="G94" s="83"/>
      <c r="H94" s="85"/>
      <c r="I94" s="82">
        <f t="shared" si="65"/>
        <v>0</v>
      </c>
      <c r="J94" s="82">
        <f t="shared" si="70"/>
        <v>0</v>
      </c>
      <c r="K94" s="83"/>
      <c r="L94" s="82">
        <f t="shared" si="66"/>
        <v>0</v>
      </c>
      <c r="M94" s="82">
        <f t="shared" si="67"/>
        <v>0</v>
      </c>
      <c r="N94" s="82">
        <f t="shared" si="68"/>
        <v>0</v>
      </c>
      <c r="O94" s="82">
        <f t="shared" si="69"/>
        <v>0</v>
      </c>
      <c r="P94" s="680"/>
      <c r="Q94" s="683"/>
      <c r="R94" s="66"/>
      <c r="S94" s="66"/>
    </row>
    <row r="95" spans="1:21" ht="18" customHeight="1">
      <c r="A95" s="71"/>
      <c r="B95" s="677"/>
      <c r="C95" s="89"/>
      <c r="D95" s="82">
        <f t="shared" si="64"/>
        <v>0</v>
      </c>
      <c r="E95" s="83"/>
      <c r="F95" s="84"/>
      <c r="G95" s="83"/>
      <c r="H95" s="85"/>
      <c r="I95" s="82">
        <f t="shared" si="65"/>
        <v>0</v>
      </c>
      <c r="J95" s="82">
        <f t="shared" si="70"/>
        <v>0</v>
      </c>
      <c r="K95" s="83"/>
      <c r="L95" s="82">
        <f t="shared" si="66"/>
        <v>0</v>
      </c>
      <c r="M95" s="82">
        <f t="shared" si="67"/>
        <v>0</v>
      </c>
      <c r="N95" s="82">
        <f t="shared" si="68"/>
        <v>0</v>
      </c>
      <c r="O95" s="82">
        <f t="shared" si="69"/>
        <v>0</v>
      </c>
      <c r="P95" s="680"/>
      <c r="Q95" s="683"/>
      <c r="R95" s="66"/>
      <c r="S95" s="66"/>
    </row>
    <row r="96" spans="1:21" ht="18" customHeight="1" thickBot="1">
      <c r="A96" s="71"/>
      <c r="B96" s="677"/>
      <c r="C96" s="104"/>
      <c r="D96" s="105">
        <f t="shared" si="64"/>
        <v>0</v>
      </c>
      <c r="E96" s="106"/>
      <c r="F96" s="107"/>
      <c r="G96" s="106"/>
      <c r="H96" s="94"/>
      <c r="I96" s="91">
        <f t="shared" si="65"/>
        <v>0</v>
      </c>
      <c r="J96" s="95">
        <f t="shared" si="70"/>
        <v>0</v>
      </c>
      <c r="K96" s="92"/>
      <c r="L96" s="91">
        <f t="shared" si="66"/>
        <v>0</v>
      </c>
      <c r="M96" s="91">
        <f t="shared" si="67"/>
        <v>0</v>
      </c>
      <c r="N96" s="91">
        <f t="shared" si="68"/>
        <v>0</v>
      </c>
      <c r="O96" s="82">
        <f t="shared" si="69"/>
        <v>0</v>
      </c>
      <c r="P96" s="681"/>
      <c r="Q96" s="684"/>
      <c r="R96" s="66"/>
      <c r="S96" s="66"/>
    </row>
    <row r="97" spans="1:21" ht="18" customHeight="1" thickTop="1" thickBot="1">
      <c r="A97" s="71"/>
      <c r="B97" s="678"/>
      <c r="C97" s="96"/>
      <c r="D97" s="97">
        <f>SUM(D91:D96)</f>
        <v>0</v>
      </c>
      <c r="E97" s="97">
        <f>SUM(E91:E96)</f>
        <v>0</v>
      </c>
      <c r="F97" s="98"/>
      <c r="G97" s="99">
        <f>SUM(G91:G96)</f>
        <v>0</v>
      </c>
      <c r="H97" s="98"/>
      <c r="I97" s="97">
        <f>SUM(I91:I96)</f>
        <v>0</v>
      </c>
      <c r="J97" s="97">
        <f>SUM(J91:J96)</f>
        <v>0</v>
      </c>
      <c r="K97" s="97">
        <f>SUM(K91:K96)</f>
        <v>0</v>
      </c>
      <c r="L97" s="100"/>
      <c r="M97" s="101">
        <f>SUM(M91:M96)</f>
        <v>0</v>
      </c>
      <c r="N97" s="101">
        <f t="shared" ref="N97:O97" si="71">SUM(N91:N96)</f>
        <v>0</v>
      </c>
      <c r="O97" s="101">
        <f t="shared" si="71"/>
        <v>0</v>
      </c>
      <c r="P97" s="108">
        <f>SUM(P91:P96)</f>
        <v>0</v>
      </c>
      <c r="Q97" s="108">
        <f>SUM(Q91:Q96)</f>
        <v>0</v>
      </c>
      <c r="R97" s="66"/>
      <c r="S97" s="66"/>
      <c r="T97" s="103">
        <f>SUM(T91:T96)</f>
        <v>0</v>
      </c>
      <c r="U97" s="103">
        <f>T97*1.1</f>
        <v>0</v>
      </c>
    </row>
    <row r="98" spans="1:21" ht="18" customHeight="1" thickBot="1">
      <c r="D98" s="17">
        <f>ROUNDDOWN(D97/1000,0)</f>
        <v>0</v>
      </c>
      <c r="E98" s="17"/>
      <c r="F98" s="17"/>
      <c r="G98" s="17">
        <f>ROUNDDOWN(G97*1.1,0)</f>
        <v>0</v>
      </c>
      <c r="H98" s="17"/>
      <c r="I98" s="17"/>
      <c r="J98" s="17"/>
      <c r="K98" s="17"/>
      <c r="L98" s="17"/>
      <c r="M98" s="17"/>
      <c r="N98" s="17"/>
      <c r="O98" s="17"/>
      <c r="P98" s="17">
        <f>ROUNDDOWN(P97/1000,0)</f>
        <v>0</v>
      </c>
      <c r="Q98" s="17"/>
    </row>
    <row r="99" spans="1:21" ht="18" customHeight="1">
      <c r="B99" s="686" t="s">
        <v>112</v>
      </c>
      <c r="C99" s="688" t="s">
        <v>113</v>
      </c>
      <c r="D99" s="690" t="s">
        <v>114</v>
      </c>
      <c r="E99" s="690" t="s">
        <v>115</v>
      </c>
      <c r="F99" s="690" t="s">
        <v>103</v>
      </c>
      <c r="G99" s="690" t="s">
        <v>116</v>
      </c>
      <c r="H99" s="690" t="s">
        <v>117</v>
      </c>
      <c r="I99" s="690" t="s">
        <v>118</v>
      </c>
      <c r="J99" s="690" t="s">
        <v>119</v>
      </c>
      <c r="K99" s="690" t="s">
        <v>120</v>
      </c>
      <c r="L99" s="690" t="s">
        <v>355</v>
      </c>
      <c r="M99" s="690" t="s">
        <v>356</v>
      </c>
      <c r="N99" s="692" t="s">
        <v>121</v>
      </c>
      <c r="O99" s="693"/>
      <c r="P99" s="694" t="s">
        <v>357</v>
      </c>
      <c r="Q99" s="696" t="s">
        <v>358</v>
      </c>
      <c r="R99" s="56"/>
    </row>
    <row r="100" spans="1:21" ht="18" customHeight="1" thickBot="1">
      <c r="B100" s="687"/>
      <c r="C100" s="689"/>
      <c r="D100" s="691"/>
      <c r="E100" s="691"/>
      <c r="F100" s="691"/>
      <c r="G100" s="691"/>
      <c r="H100" s="691"/>
      <c r="I100" s="691"/>
      <c r="J100" s="691"/>
      <c r="K100" s="691"/>
      <c r="L100" s="691"/>
      <c r="M100" s="691"/>
      <c r="N100" s="70" t="s">
        <v>110</v>
      </c>
      <c r="O100" s="70" t="s">
        <v>22</v>
      </c>
      <c r="P100" s="695"/>
      <c r="Q100" s="697"/>
      <c r="R100" s="58"/>
      <c r="S100" s="685" t="s">
        <v>122</v>
      </c>
      <c r="T100" s="685"/>
    </row>
    <row r="101" spans="1:21" ht="18" customHeight="1">
      <c r="A101" s="71"/>
      <c r="B101" s="676"/>
      <c r="C101" s="72"/>
      <c r="D101" s="73">
        <f t="shared" ref="D101:D106" si="72">ROUNDDOWN($E101*1.1,0)</f>
        <v>0</v>
      </c>
      <c r="E101" s="74"/>
      <c r="F101" s="75"/>
      <c r="G101" s="74"/>
      <c r="H101" s="76"/>
      <c r="I101" s="73">
        <f t="shared" ref="I101:I106" si="73">IF($F101=$U$10,$E101-G101-K101,D101-G101*1.1-J101)</f>
        <v>0</v>
      </c>
      <c r="J101" s="77">
        <f>K101*1.1</f>
        <v>0</v>
      </c>
      <c r="K101" s="74"/>
      <c r="L101" s="73">
        <f t="shared" ref="L101:L106" si="74">IF($H101=$W$10,0,ROUND(I101*0.1,0))</f>
        <v>0</v>
      </c>
      <c r="M101" s="73">
        <f t="shared" ref="M101:M106" si="75">IF($F101=$U$10,MIN(K101:L101),MIN(J101,L101))</f>
        <v>0</v>
      </c>
      <c r="N101" s="78">
        <f t="shared" ref="N101:N106" si="76">IF(F101=U$11,I101+M101,ROUND((I101+M101)*1.1,0))</f>
        <v>0</v>
      </c>
      <c r="O101" s="78">
        <f t="shared" ref="O101:O106" si="77">IF(F101=U$10,I101+M101,ROUND((I101+M101)/1.1,0))</f>
        <v>0</v>
      </c>
      <c r="P101" s="679">
        <f>SUM(I101:I106)+SUM(M101:M106)</f>
        <v>0</v>
      </c>
      <c r="Q101" s="682">
        <f>IF(F101=U$10,K107-M107,J107-M107)</f>
        <v>0</v>
      </c>
      <c r="R101" s="66"/>
      <c r="S101" s="66"/>
    </row>
    <row r="102" spans="1:21" ht="18" customHeight="1">
      <c r="A102" s="71"/>
      <c r="B102" s="677"/>
      <c r="C102" s="81"/>
      <c r="D102" s="82">
        <f t="shared" si="72"/>
        <v>0</v>
      </c>
      <c r="E102" s="83"/>
      <c r="F102" s="84"/>
      <c r="G102" s="83"/>
      <c r="H102" s="85"/>
      <c r="I102" s="82">
        <f t="shared" si="73"/>
        <v>0</v>
      </c>
      <c r="J102" s="82">
        <f t="shared" ref="J102:J106" si="78">K102*1.1</f>
        <v>0</v>
      </c>
      <c r="K102" s="83"/>
      <c r="L102" s="82">
        <f t="shared" si="74"/>
        <v>0</v>
      </c>
      <c r="M102" s="82">
        <f t="shared" si="75"/>
        <v>0</v>
      </c>
      <c r="N102" s="82">
        <f t="shared" si="76"/>
        <v>0</v>
      </c>
      <c r="O102" s="82">
        <f t="shared" si="77"/>
        <v>0</v>
      </c>
      <c r="P102" s="680"/>
      <c r="Q102" s="683"/>
      <c r="R102" s="66"/>
      <c r="S102" s="66"/>
    </row>
    <row r="103" spans="1:21" ht="18" customHeight="1">
      <c r="A103" s="71"/>
      <c r="B103" s="677"/>
      <c r="C103" s="81"/>
      <c r="D103" s="86">
        <f t="shared" si="72"/>
        <v>0</v>
      </c>
      <c r="E103" s="87"/>
      <c r="F103" s="88"/>
      <c r="G103" s="87"/>
      <c r="H103" s="85"/>
      <c r="I103" s="86">
        <f t="shared" si="73"/>
        <v>0</v>
      </c>
      <c r="J103" s="82">
        <f t="shared" si="78"/>
        <v>0</v>
      </c>
      <c r="K103" s="83"/>
      <c r="L103" s="82">
        <f t="shared" si="74"/>
        <v>0</v>
      </c>
      <c r="M103" s="82">
        <f t="shared" si="75"/>
        <v>0</v>
      </c>
      <c r="N103" s="82">
        <f t="shared" si="76"/>
        <v>0</v>
      </c>
      <c r="O103" s="82">
        <f t="shared" si="77"/>
        <v>0</v>
      </c>
      <c r="P103" s="680"/>
      <c r="Q103" s="683"/>
      <c r="R103" s="66"/>
      <c r="S103" s="66"/>
    </row>
    <row r="104" spans="1:21" ht="18" customHeight="1">
      <c r="A104" s="71"/>
      <c r="B104" s="677"/>
      <c r="C104" s="89"/>
      <c r="D104" s="82">
        <f t="shared" si="72"/>
        <v>0</v>
      </c>
      <c r="E104" s="83"/>
      <c r="F104" s="84"/>
      <c r="G104" s="83"/>
      <c r="H104" s="85"/>
      <c r="I104" s="82">
        <f t="shared" si="73"/>
        <v>0</v>
      </c>
      <c r="J104" s="82">
        <f t="shared" si="78"/>
        <v>0</v>
      </c>
      <c r="K104" s="83"/>
      <c r="L104" s="82">
        <f t="shared" si="74"/>
        <v>0</v>
      </c>
      <c r="M104" s="82">
        <f t="shared" si="75"/>
        <v>0</v>
      </c>
      <c r="N104" s="82">
        <f t="shared" si="76"/>
        <v>0</v>
      </c>
      <c r="O104" s="82">
        <f t="shared" si="77"/>
        <v>0</v>
      </c>
      <c r="P104" s="680"/>
      <c r="Q104" s="683"/>
      <c r="R104" s="66"/>
      <c r="S104" s="66"/>
    </row>
    <row r="105" spans="1:21" ht="18" customHeight="1">
      <c r="A105" s="71"/>
      <c r="B105" s="677"/>
      <c r="C105" s="89"/>
      <c r="D105" s="82">
        <f t="shared" si="72"/>
        <v>0</v>
      </c>
      <c r="E105" s="83"/>
      <c r="F105" s="84"/>
      <c r="G105" s="83"/>
      <c r="H105" s="85"/>
      <c r="I105" s="82">
        <f t="shared" si="73"/>
        <v>0</v>
      </c>
      <c r="J105" s="82">
        <f t="shared" si="78"/>
        <v>0</v>
      </c>
      <c r="K105" s="83"/>
      <c r="L105" s="82">
        <f t="shared" si="74"/>
        <v>0</v>
      </c>
      <c r="M105" s="82">
        <f t="shared" si="75"/>
        <v>0</v>
      </c>
      <c r="N105" s="82">
        <f t="shared" si="76"/>
        <v>0</v>
      </c>
      <c r="O105" s="82">
        <f t="shared" si="77"/>
        <v>0</v>
      </c>
      <c r="P105" s="680"/>
      <c r="Q105" s="683"/>
      <c r="R105" s="66"/>
      <c r="S105" s="66"/>
    </row>
    <row r="106" spans="1:21" ht="18" customHeight="1" thickBot="1">
      <c r="A106" s="71"/>
      <c r="B106" s="677"/>
      <c r="C106" s="104"/>
      <c r="D106" s="105">
        <f t="shared" si="72"/>
        <v>0</v>
      </c>
      <c r="E106" s="106"/>
      <c r="F106" s="107"/>
      <c r="G106" s="106"/>
      <c r="H106" s="94"/>
      <c r="I106" s="91">
        <f t="shared" si="73"/>
        <v>0</v>
      </c>
      <c r="J106" s="95">
        <f t="shared" si="78"/>
        <v>0</v>
      </c>
      <c r="K106" s="92"/>
      <c r="L106" s="91">
        <f t="shared" si="74"/>
        <v>0</v>
      </c>
      <c r="M106" s="91">
        <f t="shared" si="75"/>
        <v>0</v>
      </c>
      <c r="N106" s="91">
        <f t="shared" si="76"/>
        <v>0</v>
      </c>
      <c r="O106" s="82">
        <f t="shared" si="77"/>
        <v>0</v>
      </c>
      <c r="P106" s="681"/>
      <c r="Q106" s="684"/>
      <c r="R106" s="66"/>
      <c r="S106" s="66"/>
    </row>
    <row r="107" spans="1:21" ht="18" customHeight="1" thickTop="1" thickBot="1">
      <c r="A107" s="71"/>
      <c r="B107" s="678"/>
      <c r="C107" s="96"/>
      <c r="D107" s="97">
        <f>SUM(D101:D106)</f>
        <v>0</v>
      </c>
      <c r="E107" s="97">
        <f>SUM(E101:E106)</f>
        <v>0</v>
      </c>
      <c r="F107" s="98"/>
      <c r="G107" s="99">
        <f>SUM(G101:G106)</f>
        <v>0</v>
      </c>
      <c r="H107" s="98"/>
      <c r="I107" s="97">
        <f>SUM(I101:I106)</f>
        <v>0</v>
      </c>
      <c r="J107" s="97">
        <f>SUM(J101:J106)</f>
        <v>0</v>
      </c>
      <c r="K107" s="97">
        <f>SUM(K101:K106)</f>
        <v>0</v>
      </c>
      <c r="L107" s="100"/>
      <c r="M107" s="101">
        <f>SUM(M101:M106)</f>
        <v>0</v>
      </c>
      <c r="N107" s="101">
        <f t="shared" ref="N107:O107" si="79">SUM(N101:N106)</f>
        <v>0</v>
      </c>
      <c r="O107" s="101">
        <f t="shared" si="79"/>
        <v>0</v>
      </c>
      <c r="P107" s="108">
        <f>SUM(P101:P106)</f>
        <v>0</v>
      </c>
      <c r="Q107" s="108">
        <f>SUM(Q101:Q106)</f>
        <v>0</v>
      </c>
      <c r="R107" s="66"/>
      <c r="S107" s="66"/>
      <c r="T107" s="103">
        <f>SUM(T101:T106)</f>
        <v>0</v>
      </c>
      <c r="U107" s="103">
        <f>T107*1.1</f>
        <v>0</v>
      </c>
    </row>
    <row r="108" spans="1:21" ht="18" customHeight="1">
      <c r="D108" s="17">
        <f>ROUNDDOWN(D107/1000,0)</f>
        <v>0</v>
      </c>
      <c r="E108" s="17"/>
      <c r="F108" s="17"/>
      <c r="G108" s="17">
        <f>ROUNDDOWN(G107*1.1,0)</f>
        <v>0</v>
      </c>
      <c r="H108" s="17"/>
      <c r="I108" s="17"/>
      <c r="J108" s="17"/>
      <c r="K108" s="17"/>
      <c r="L108" s="17"/>
      <c r="M108" s="17"/>
      <c r="N108" s="17"/>
      <c r="O108" s="17"/>
      <c r="P108" s="17">
        <f>ROUNDDOWN(P107/1000,0)</f>
        <v>0</v>
      </c>
      <c r="Q108" s="17"/>
    </row>
  </sheetData>
  <sheetProtection sheet="1" objects="1" scenarios="1" formatColumns="0" formatRows="0" insertRows="0" deleteRows="0" sort="0" autoFilter="0"/>
  <mergeCells count="199">
    <mergeCell ref="F59:F60"/>
    <mergeCell ref="G59:G60"/>
    <mergeCell ref="P61:P66"/>
    <mergeCell ref="Q61:Q66"/>
    <mergeCell ref="L69:L70"/>
    <mergeCell ref="B71:B77"/>
    <mergeCell ref="B79:B80"/>
    <mergeCell ref="C79:C80"/>
    <mergeCell ref="D79:D80"/>
    <mergeCell ref="E79:E80"/>
    <mergeCell ref="H69:H70"/>
    <mergeCell ref="I69:I70"/>
    <mergeCell ref="J69:J70"/>
    <mergeCell ref="K69:K70"/>
    <mergeCell ref="B69:B70"/>
    <mergeCell ref="C69:C70"/>
    <mergeCell ref="D69:D70"/>
    <mergeCell ref="E69:E70"/>
    <mergeCell ref="F69:F70"/>
    <mergeCell ref="G69:G70"/>
    <mergeCell ref="M69:M70"/>
    <mergeCell ref="N69:O69"/>
    <mergeCell ref="P69:P70"/>
    <mergeCell ref="Q69:Q70"/>
    <mergeCell ref="B51:B57"/>
    <mergeCell ref="G49:G50"/>
    <mergeCell ref="H49:H50"/>
    <mergeCell ref="I49:I50"/>
    <mergeCell ref="J49:J50"/>
    <mergeCell ref="K49:K50"/>
    <mergeCell ref="P49:P50"/>
    <mergeCell ref="Q49:Q50"/>
    <mergeCell ref="B81:B87"/>
    <mergeCell ref="G79:G80"/>
    <mergeCell ref="H79:H80"/>
    <mergeCell ref="I79:I80"/>
    <mergeCell ref="J79:J80"/>
    <mergeCell ref="K79:K80"/>
    <mergeCell ref="F79:F80"/>
    <mergeCell ref="B61:B67"/>
    <mergeCell ref="H59:H60"/>
    <mergeCell ref="I59:I60"/>
    <mergeCell ref="J59:J60"/>
    <mergeCell ref="K59:K60"/>
    <mergeCell ref="B59:B60"/>
    <mergeCell ref="C59:C60"/>
    <mergeCell ref="D59:D60"/>
    <mergeCell ref="E59:E60"/>
    <mergeCell ref="B49:B50"/>
    <mergeCell ref="C49:C50"/>
    <mergeCell ref="D49:D50"/>
    <mergeCell ref="E49:E50"/>
    <mergeCell ref="F49:F50"/>
    <mergeCell ref="H39:H40"/>
    <mergeCell ref="I39:I40"/>
    <mergeCell ref="J39:J40"/>
    <mergeCell ref="K39:K40"/>
    <mergeCell ref="K29:K30"/>
    <mergeCell ref="B29:B30"/>
    <mergeCell ref="C29:C30"/>
    <mergeCell ref="D29:D30"/>
    <mergeCell ref="E29:E30"/>
    <mergeCell ref="F29:F30"/>
    <mergeCell ref="G29:G30"/>
    <mergeCell ref="H29:H30"/>
    <mergeCell ref="B41:B47"/>
    <mergeCell ref="B31:B37"/>
    <mergeCell ref="B39:B40"/>
    <mergeCell ref="C39:C40"/>
    <mergeCell ref="D39:D40"/>
    <mergeCell ref="E39:E40"/>
    <mergeCell ref="F39:F40"/>
    <mergeCell ref="G39:G40"/>
    <mergeCell ref="I29:I30"/>
    <mergeCell ref="J29:J30"/>
    <mergeCell ref="F4:F5"/>
    <mergeCell ref="P11:P16"/>
    <mergeCell ref="Q11:Q16"/>
    <mergeCell ref="B21:B27"/>
    <mergeCell ref="G19:G20"/>
    <mergeCell ref="H19:H20"/>
    <mergeCell ref="I19:I20"/>
    <mergeCell ref="J19:J20"/>
    <mergeCell ref="K19:K20"/>
    <mergeCell ref="B19:B20"/>
    <mergeCell ref="C19:C20"/>
    <mergeCell ref="D19:D20"/>
    <mergeCell ref="E19:E20"/>
    <mergeCell ref="F19:F20"/>
    <mergeCell ref="L19:L20"/>
    <mergeCell ref="M19:M20"/>
    <mergeCell ref="N19:O19"/>
    <mergeCell ref="P19:P20"/>
    <mergeCell ref="Q19:Q20"/>
    <mergeCell ref="B11:B17"/>
    <mergeCell ref="A4:A5"/>
    <mergeCell ref="B4:B5"/>
    <mergeCell ref="I4:I5"/>
    <mergeCell ref="L9:L10"/>
    <mergeCell ref="M9:M10"/>
    <mergeCell ref="N9:O9"/>
    <mergeCell ref="P9:P10"/>
    <mergeCell ref="Q9:Q10"/>
    <mergeCell ref="S10:T10"/>
    <mergeCell ref="C4:C5"/>
    <mergeCell ref="H4:H5"/>
    <mergeCell ref="G4:G5"/>
    <mergeCell ref="E4:E5"/>
    <mergeCell ref="D4:D5"/>
    <mergeCell ref="H9:H10"/>
    <mergeCell ref="I9:I10"/>
    <mergeCell ref="J9:J10"/>
    <mergeCell ref="K9:K10"/>
    <mergeCell ref="B9:B10"/>
    <mergeCell ref="C9:C10"/>
    <mergeCell ref="D9:D10"/>
    <mergeCell ref="E9:E10"/>
    <mergeCell ref="F9:F10"/>
    <mergeCell ref="G9:G10"/>
    <mergeCell ref="S20:T20"/>
    <mergeCell ref="P21:P26"/>
    <mergeCell ref="Q21:Q26"/>
    <mergeCell ref="L29:L30"/>
    <mergeCell ref="M29:M30"/>
    <mergeCell ref="N29:O29"/>
    <mergeCell ref="P29:P30"/>
    <mergeCell ref="Q29:Q30"/>
    <mergeCell ref="S30:T30"/>
    <mergeCell ref="P31:P36"/>
    <mergeCell ref="Q31:Q36"/>
    <mergeCell ref="L39:L40"/>
    <mergeCell ref="M39:M40"/>
    <mergeCell ref="N39:O39"/>
    <mergeCell ref="P39:P40"/>
    <mergeCell ref="Q39:Q40"/>
    <mergeCell ref="S40:T40"/>
    <mergeCell ref="P41:P46"/>
    <mergeCell ref="Q41:Q46"/>
    <mergeCell ref="S50:T50"/>
    <mergeCell ref="P51:P56"/>
    <mergeCell ref="Q51:Q56"/>
    <mergeCell ref="L59:L60"/>
    <mergeCell ref="M59:M60"/>
    <mergeCell ref="N59:O59"/>
    <mergeCell ref="P59:P60"/>
    <mergeCell ref="Q59:Q60"/>
    <mergeCell ref="S60:T60"/>
    <mergeCell ref="L49:L50"/>
    <mergeCell ref="M49:M50"/>
    <mergeCell ref="N49:O49"/>
    <mergeCell ref="S70:T70"/>
    <mergeCell ref="P71:P76"/>
    <mergeCell ref="Q71:Q76"/>
    <mergeCell ref="L79:L80"/>
    <mergeCell ref="M79:M80"/>
    <mergeCell ref="N79:O79"/>
    <mergeCell ref="P79:P80"/>
    <mergeCell ref="Q79:Q80"/>
    <mergeCell ref="S80:T80"/>
    <mergeCell ref="P81:P86"/>
    <mergeCell ref="Q81:Q86"/>
    <mergeCell ref="B89:B90"/>
    <mergeCell ref="C89:C90"/>
    <mergeCell ref="D89:D90"/>
    <mergeCell ref="E89:E90"/>
    <mergeCell ref="F89:F90"/>
    <mergeCell ref="G89:G90"/>
    <mergeCell ref="H89:H90"/>
    <mergeCell ref="I89:I90"/>
    <mergeCell ref="J89:J90"/>
    <mergeCell ref="K89:K90"/>
    <mergeCell ref="L89:L90"/>
    <mergeCell ref="M89:M90"/>
    <mergeCell ref="N89:O89"/>
    <mergeCell ref="P89:P90"/>
    <mergeCell ref="Q89:Q90"/>
    <mergeCell ref="B101:B107"/>
    <mergeCell ref="P101:P106"/>
    <mergeCell ref="Q101:Q106"/>
    <mergeCell ref="S90:T90"/>
    <mergeCell ref="B91:B97"/>
    <mergeCell ref="P91:P96"/>
    <mergeCell ref="Q91:Q96"/>
    <mergeCell ref="B99:B100"/>
    <mergeCell ref="C99:C100"/>
    <mergeCell ref="D99:D100"/>
    <mergeCell ref="E99:E100"/>
    <mergeCell ref="F99:F100"/>
    <mergeCell ref="G99:G100"/>
    <mergeCell ref="H99:H100"/>
    <mergeCell ref="I99:I100"/>
    <mergeCell ref="J99:J100"/>
    <mergeCell ref="K99:K100"/>
    <mergeCell ref="L99:L100"/>
    <mergeCell ref="M99:M100"/>
    <mergeCell ref="N99:O99"/>
    <mergeCell ref="P99:P100"/>
    <mergeCell ref="Q99:Q100"/>
    <mergeCell ref="S100:T100"/>
  </mergeCells>
  <phoneticPr fontId="2"/>
  <conditionalFormatting sqref="F11:F16 F21:F26 F31:F36 F41:F46 F51:F56 F61:F66 F71:F76 F81:F86">
    <cfRule type="containsText" dxfId="2" priority="3" operator="containsText" text="本則課税">
      <formula>NOT(ISERROR(SEARCH("本則課税",F11)))</formula>
    </cfRule>
  </conditionalFormatting>
  <conditionalFormatting sqref="F91:F96">
    <cfRule type="containsText" dxfId="1" priority="2" operator="containsText" text="本則課税">
      <formula>NOT(ISERROR(SEARCH("本則課税",F91)))</formula>
    </cfRule>
  </conditionalFormatting>
  <conditionalFormatting sqref="F101:F106">
    <cfRule type="containsText" dxfId="0" priority="1" operator="containsText" text="本則課税">
      <formula>NOT(ISERROR(SEARCH("本則課税",F101)))</formula>
    </cfRule>
  </conditionalFormatting>
  <dataValidations count="2">
    <dataValidation type="list" allowBlank="1" showInputMessage="1" showErrorMessage="1" sqref="H81:H86 H11:H16 H21:H26 H31:H36 H41:H46 H51:H56 H61:H66 H71:H76 H91:H96 H101:H106" xr:uid="{64DA2C8A-1CF4-43F9-B88C-1229825E1471}">
      <formula1>$W$10:$W$11</formula1>
    </dataValidation>
    <dataValidation type="list" allowBlank="1" showInputMessage="1" showErrorMessage="1" sqref="F11:F16 F61:F66 F31:F36 F21:F26 F71:F76 F41:F46 F51:F56 F81:F86 F91:F96 F101:F106" xr:uid="{DE6AB1FA-32EF-4788-B8A9-9DC8863509FA}">
      <formula1>$U$10:$U$11</formula1>
    </dataValidation>
  </dataValidations>
  <pageMargins left="0.39370078740157483" right="0.39370078740157483" top="0.39370078740157483" bottom="0.39370078740157483" header="0.19685039370078741" footer="0.19685039370078741"/>
  <pageSetup paperSize="9" scale="63" fitToHeight="0" orientation="landscape" r:id="rId1"/>
  <rowBreaks count="1" manualBreakCount="1">
    <brk id="38" min="1" max="1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C322-4C64-4ED2-BCA7-A617DEA784DC}">
  <sheetPr>
    <tabColor rgb="FFFFC000"/>
    <pageSetUpPr autoPageBreaks="0"/>
  </sheetPr>
  <dimension ref="A1:Y7"/>
  <sheetViews>
    <sheetView view="pageBreakPreview" topLeftCell="H1" zoomScale="80" zoomScaleNormal="100" zoomScaleSheetLayoutView="80" workbookViewId="0">
      <selection activeCell="H7" sqref="H7"/>
    </sheetView>
  </sheetViews>
  <sheetFormatPr defaultColWidth="8.125" defaultRowHeight="13.5"/>
  <cols>
    <col min="1" max="1" width="4" style="6" customWidth="1"/>
    <col min="2" max="2" width="3.5" style="5" customWidth="1"/>
    <col min="3" max="3" width="8.25" style="6" customWidth="1"/>
    <col min="4" max="4" width="13.5" style="10" customWidth="1"/>
    <col min="5" max="5" width="10.5" style="10" customWidth="1"/>
    <col min="6" max="7" width="8" style="12" customWidth="1"/>
    <col min="8" max="8" width="45" style="9" customWidth="1"/>
    <col min="9" max="12" width="7" style="3" customWidth="1"/>
    <col min="13" max="14" width="7" style="9" customWidth="1"/>
    <col min="15" max="17" width="7.5" style="3" customWidth="1"/>
    <col min="18" max="18" width="45" style="6" customWidth="1"/>
    <col min="19" max="19" width="10" style="12" customWidth="1"/>
    <col min="20" max="25" width="8" style="12" customWidth="1"/>
    <col min="26" max="26" width="4.625" style="6" customWidth="1"/>
    <col min="27" max="16384" width="8.125" style="6"/>
  </cols>
  <sheetData>
    <row r="1" spans="1:25" s="5" customFormat="1"/>
    <row r="2" spans="1:25" ht="21">
      <c r="B2" s="15" t="s">
        <v>334</v>
      </c>
      <c r="C2" s="15"/>
      <c r="D2" s="15"/>
      <c r="E2" s="15"/>
      <c r="F2" s="15"/>
      <c r="G2" s="15"/>
      <c r="H2" s="15"/>
      <c r="I2" s="15"/>
      <c r="J2" s="15"/>
      <c r="K2" s="15"/>
      <c r="L2" s="15"/>
      <c r="M2" s="15"/>
      <c r="N2" s="15"/>
      <c r="O2" s="15"/>
      <c r="P2" s="15"/>
      <c r="Q2" s="15"/>
      <c r="R2" s="15"/>
      <c r="S2" s="15"/>
      <c r="T2" s="15"/>
      <c r="U2" s="15"/>
      <c r="V2" s="15"/>
      <c r="W2" s="15"/>
      <c r="X2" s="15"/>
      <c r="Y2" s="15"/>
    </row>
    <row r="3" spans="1:25" ht="18.75">
      <c r="B3" s="7"/>
      <c r="C3" s="7"/>
      <c r="D3" s="7"/>
      <c r="E3" s="7"/>
      <c r="F3" s="8"/>
      <c r="G3" s="8"/>
      <c r="H3" s="8"/>
      <c r="I3" s="8"/>
      <c r="J3" s="8"/>
      <c r="K3" s="8"/>
      <c r="L3" s="8"/>
      <c r="M3" s="8"/>
      <c r="N3" s="8"/>
      <c r="O3" s="8"/>
      <c r="P3" s="8"/>
      <c r="Q3" s="8"/>
      <c r="R3" s="8"/>
      <c r="S3" s="8"/>
      <c r="T3" s="8"/>
      <c r="U3" s="8"/>
      <c r="V3" s="8"/>
      <c r="W3" s="8"/>
      <c r="X3" s="8"/>
      <c r="Y3" s="16"/>
    </row>
    <row r="4" spans="1:25" ht="36" customHeight="1">
      <c r="B4" s="718" t="s">
        <v>79</v>
      </c>
      <c r="C4" s="718" t="s">
        <v>80</v>
      </c>
      <c r="D4" s="717" t="s">
        <v>101</v>
      </c>
      <c r="E4" s="717" t="s">
        <v>81</v>
      </c>
      <c r="F4" s="717" t="s">
        <v>88</v>
      </c>
      <c r="G4" s="717" t="s">
        <v>307</v>
      </c>
      <c r="H4" s="717" t="s">
        <v>82</v>
      </c>
      <c r="I4" s="721" t="s">
        <v>83</v>
      </c>
      <c r="J4" s="721"/>
      <c r="K4" s="722"/>
      <c r="L4" s="721" t="s">
        <v>84</v>
      </c>
      <c r="M4" s="717" t="s">
        <v>85</v>
      </c>
      <c r="N4" s="723" t="s">
        <v>229</v>
      </c>
      <c r="O4" s="724"/>
      <c r="P4" s="724"/>
      <c r="Q4" s="725"/>
      <c r="R4" s="717" t="s">
        <v>308</v>
      </c>
      <c r="S4" s="717"/>
      <c r="T4" s="718" t="s">
        <v>86</v>
      </c>
      <c r="U4" s="718"/>
      <c r="V4" s="718"/>
      <c r="W4" s="718"/>
      <c r="X4" s="717" t="s">
        <v>87</v>
      </c>
      <c r="Y4" s="717" t="s">
        <v>25</v>
      </c>
    </row>
    <row r="5" spans="1:25" ht="36" customHeight="1">
      <c r="B5" s="718"/>
      <c r="C5" s="718"/>
      <c r="D5" s="717"/>
      <c r="E5" s="717"/>
      <c r="F5" s="717"/>
      <c r="G5" s="717"/>
      <c r="H5" s="717"/>
      <c r="I5" s="722" t="s">
        <v>53</v>
      </c>
      <c r="J5" s="721" t="s">
        <v>89</v>
      </c>
      <c r="K5" s="721" t="s">
        <v>55</v>
      </c>
      <c r="L5" s="722"/>
      <c r="M5" s="717"/>
      <c r="N5" s="726" t="s">
        <v>339</v>
      </c>
      <c r="O5" s="719" t="s">
        <v>309</v>
      </c>
      <c r="P5" s="719"/>
      <c r="Q5" s="720" t="s">
        <v>59</v>
      </c>
      <c r="R5" s="717" t="s">
        <v>90</v>
      </c>
      <c r="S5" s="717" t="s">
        <v>96</v>
      </c>
      <c r="T5" s="717" t="s">
        <v>95</v>
      </c>
      <c r="U5" s="717" t="s">
        <v>91</v>
      </c>
      <c r="V5" s="717" t="s">
        <v>92</v>
      </c>
      <c r="W5" s="717"/>
      <c r="X5" s="717"/>
      <c r="Y5" s="717"/>
    </row>
    <row r="6" spans="1:25" s="9" customFormat="1" ht="36" customHeight="1">
      <c r="B6" s="718"/>
      <c r="C6" s="718"/>
      <c r="D6" s="717"/>
      <c r="E6" s="717"/>
      <c r="F6" s="717"/>
      <c r="G6" s="717"/>
      <c r="H6" s="717"/>
      <c r="I6" s="722"/>
      <c r="J6" s="721"/>
      <c r="K6" s="721"/>
      <c r="L6" s="722"/>
      <c r="M6" s="717"/>
      <c r="N6" s="727"/>
      <c r="O6" s="14" t="s">
        <v>57</v>
      </c>
      <c r="P6" s="14" t="s">
        <v>58</v>
      </c>
      <c r="Q6" s="720"/>
      <c r="R6" s="717"/>
      <c r="S6" s="717"/>
      <c r="T6" s="717"/>
      <c r="U6" s="717"/>
      <c r="V6" s="13" t="s">
        <v>93</v>
      </c>
      <c r="W6" s="13" t="s">
        <v>94</v>
      </c>
      <c r="X6" s="717"/>
      <c r="Y6" s="717"/>
    </row>
    <row r="7" spans="1:25" s="9" customFormat="1" ht="120" customHeight="1">
      <c r="A7" s="10"/>
      <c r="B7" s="23">
        <f>【様式1】要望調査票!AW3</f>
        <v>1</v>
      </c>
      <c r="C7" s="23" t="str">
        <f>【様式1】要望調査票!AW4</f>
        <v>山形市</v>
      </c>
      <c r="D7" s="11">
        <f>【様式1】要望調査票!AW5</f>
        <v>0</v>
      </c>
      <c r="E7" s="24">
        <f>【様式1】要望調査票!AW6</f>
        <v>0</v>
      </c>
      <c r="F7" s="11">
        <f>【様式1】要望調査票!AW7</f>
        <v>0</v>
      </c>
      <c r="G7" s="11">
        <f>【様式1】要望調査票!AW8</f>
        <v>0</v>
      </c>
      <c r="H7" s="11">
        <f>【様式1】要望調査票!AW9</f>
        <v>0</v>
      </c>
      <c r="I7" s="11">
        <f>【様式1】要望調査票!AW10</f>
        <v>50</v>
      </c>
      <c r="J7" s="11">
        <f>【様式1】要望調査票!AW11</f>
        <v>50</v>
      </c>
      <c r="K7" s="11">
        <f>【様式1】要望調査票!AW12</f>
        <v>0</v>
      </c>
      <c r="L7" s="23" t="str">
        <f>【様式1】要望調査票!AW14</f>
        <v>R9</v>
      </c>
      <c r="M7" s="23">
        <f>【様式1】要望調査票!AW13</f>
        <v>0</v>
      </c>
      <c r="N7" s="11">
        <f>【様式1】要望調査票!AW13</f>
        <v>0</v>
      </c>
      <c r="O7" s="11">
        <f>【様式1】要望調査票!AW15</f>
        <v>0</v>
      </c>
      <c r="P7" s="11">
        <f>【様式1】要望調査票!AW16</f>
        <v>0</v>
      </c>
      <c r="Q7" s="25" t="str">
        <f>【様式1】要望調査票!AW17</f>
        <v/>
      </c>
      <c r="R7" s="11">
        <f>【様式1】要望調査票!AW18</f>
        <v>0</v>
      </c>
      <c r="S7" s="11">
        <f ca="1">【様式1】要望調査票!AW19</f>
        <v>0</v>
      </c>
      <c r="T7" s="11">
        <f ca="1">【様式1】要望調査票!AW20</f>
        <v>0</v>
      </c>
      <c r="U7" s="11">
        <f ca="1">【様式1】要望調査票!AW21</f>
        <v>0</v>
      </c>
      <c r="V7" s="11">
        <f ca="1">【様式1】要望調査票!AW22</f>
        <v>0</v>
      </c>
      <c r="W7" s="11">
        <f ca="1">【様式1】要望調査票!AW23</f>
        <v>0</v>
      </c>
      <c r="X7" s="26"/>
      <c r="Y7" s="27">
        <f>【様式２】取組主体計画!V3</f>
        <v>0</v>
      </c>
    </row>
  </sheetData>
  <sheetProtection sheet="1" objects="1" scenarios="1"/>
  <mergeCells count="26">
    <mergeCell ref="R4:S4"/>
    <mergeCell ref="H4:H6"/>
    <mergeCell ref="I4:K4"/>
    <mergeCell ref="L4:L6"/>
    <mergeCell ref="M4:M6"/>
    <mergeCell ref="J5:J6"/>
    <mergeCell ref="K5:K6"/>
    <mergeCell ref="I5:I6"/>
    <mergeCell ref="N4:Q4"/>
    <mergeCell ref="N5:N6"/>
    <mergeCell ref="X4:X6"/>
    <mergeCell ref="Y4:Y6"/>
    <mergeCell ref="B4:B6"/>
    <mergeCell ref="C4:C6"/>
    <mergeCell ref="D4:D6"/>
    <mergeCell ref="S5:S6"/>
    <mergeCell ref="E4:E6"/>
    <mergeCell ref="F4:F6"/>
    <mergeCell ref="G4:G6"/>
    <mergeCell ref="O5:P5"/>
    <mergeCell ref="Q5:Q6"/>
    <mergeCell ref="R5:R6"/>
    <mergeCell ref="T5:T6"/>
    <mergeCell ref="U5:U6"/>
    <mergeCell ref="V5:W5"/>
    <mergeCell ref="T4:W4"/>
  </mergeCells>
  <phoneticPr fontId="2"/>
  <pageMargins left="0.78740157480314965" right="0.59055118110236227" top="0.59055118110236227" bottom="0.59055118110236227" header="0.39370078740157483" footer="0.39370078740157483"/>
  <pageSetup paperSize="8"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9DBC-35A1-4DC0-A4F1-200E197DBD0E}">
  <sheetPr>
    <tabColor rgb="FFFFCCFF"/>
    <pageSetUpPr fitToPage="1"/>
  </sheetPr>
  <dimension ref="A1:BI71"/>
  <sheetViews>
    <sheetView view="pageBreakPreview" zoomScale="80" zoomScaleNormal="100" zoomScaleSheetLayoutView="80" workbookViewId="0">
      <selection activeCell="S25" sqref="S25:V25"/>
    </sheetView>
  </sheetViews>
  <sheetFormatPr defaultColWidth="3.25" defaultRowHeight="18" customHeight="1"/>
  <cols>
    <col min="1" max="16384" width="3.25" style="372"/>
  </cols>
  <sheetData>
    <row r="1" spans="1:42" s="371" customFormat="1" ht="18" customHeight="1">
      <c r="A1" s="371" t="s">
        <v>184</v>
      </c>
    </row>
    <row r="2" spans="1:42" s="371" customFormat="1" ht="15" customHeight="1"/>
    <row r="3" spans="1:42" s="371" customFormat="1" ht="15" customHeight="1">
      <c r="A3" s="777" t="s">
        <v>303</v>
      </c>
      <c r="B3" s="778"/>
      <c r="C3" s="778"/>
      <c r="D3" s="778"/>
      <c r="E3" s="778"/>
      <c r="F3" s="778"/>
      <c r="G3" s="778"/>
      <c r="H3" s="778"/>
      <c r="I3" s="778"/>
      <c r="J3" s="778"/>
      <c r="K3" s="778"/>
      <c r="L3" s="778"/>
      <c r="M3" s="778"/>
      <c r="N3" s="778"/>
      <c r="O3" s="778"/>
      <c r="P3" s="778"/>
      <c r="Q3" s="778"/>
      <c r="R3" s="778"/>
      <c r="S3" s="778"/>
      <c r="T3" s="778"/>
      <c r="U3" s="778"/>
      <c r="V3" s="778"/>
      <c r="W3" s="778"/>
      <c r="X3" s="778"/>
      <c r="Y3" s="778"/>
      <c r="Z3" s="778"/>
      <c r="AA3" s="778"/>
      <c r="AB3" s="778"/>
      <c r="AC3" s="778"/>
      <c r="AD3" s="778"/>
      <c r="AE3" s="778"/>
      <c r="AF3" s="778"/>
      <c r="AG3" s="778"/>
      <c r="AH3" s="778"/>
      <c r="AI3" s="778"/>
      <c r="AJ3" s="778"/>
      <c r="AK3" s="778"/>
      <c r="AL3" s="778"/>
      <c r="AM3" s="778"/>
      <c r="AN3" s="778"/>
      <c r="AO3" s="778"/>
      <c r="AP3" s="778"/>
    </row>
    <row r="4" spans="1:42" s="371" customFormat="1" ht="30" customHeight="1">
      <c r="A4" s="778"/>
      <c r="B4" s="778"/>
      <c r="C4" s="778"/>
      <c r="D4" s="778"/>
      <c r="E4" s="778"/>
      <c r="F4" s="778"/>
      <c r="G4" s="778"/>
      <c r="H4" s="778"/>
      <c r="I4" s="778"/>
      <c r="J4" s="778"/>
      <c r="K4" s="778"/>
      <c r="L4" s="778"/>
      <c r="M4" s="778"/>
      <c r="N4" s="778"/>
      <c r="O4" s="778"/>
      <c r="P4" s="778"/>
      <c r="Q4" s="778"/>
      <c r="R4" s="778"/>
      <c r="S4" s="778"/>
      <c r="T4" s="778"/>
      <c r="U4" s="778"/>
      <c r="V4" s="778"/>
      <c r="W4" s="778"/>
      <c r="X4" s="778"/>
      <c r="Y4" s="778"/>
      <c r="Z4" s="778"/>
      <c r="AA4" s="778"/>
      <c r="AB4" s="778"/>
      <c r="AC4" s="778"/>
      <c r="AD4" s="778"/>
      <c r="AE4" s="778"/>
      <c r="AF4" s="778"/>
      <c r="AG4" s="778"/>
      <c r="AH4" s="778"/>
      <c r="AI4" s="778"/>
      <c r="AJ4" s="778"/>
      <c r="AK4" s="778"/>
      <c r="AL4" s="778"/>
      <c r="AM4" s="778"/>
      <c r="AN4" s="778"/>
      <c r="AO4" s="778"/>
      <c r="AP4" s="778"/>
    </row>
    <row r="6" spans="1:42" ht="21" customHeight="1">
      <c r="X6" s="729" t="s">
        <v>193</v>
      </c>
      <c r="Y6" s="729"/>
      <c r="Z6" s="729"/>
      <c r="AA6" s="729"/>
      <c r="AB6" s="729"/>
      <c r="AC6" s="729"/>
      <c r="AD6" s="728" t="str">
        <f>【様式1】要望調査票!H3</f>
        <v>山形市</v>
      </c>
      <c r="AE6" s="728"/>
      <c r="AF6" s="728"/>
      <c r="AG6" s="728"/>
      <c r="AH6" s="728"/>
      <c r="AI6" s="728"/>
      <c r="AJ6" s="728"/>
      <c r="AK6" s="728"/>
      <c r="AL6" s="728"/>
      <c r="AM6" s="728"/>
      <c r="AN6" s="728"/>
    </row>
    <row r="7" spans="1:42" ht="21" customHeight="1">
      <c r="X7" s="729" t="s">
        <v>194</v>
      </c>
      <c r="Y7" s="729"/>
      <c r="Z7" s="729"/>
      <c r="AA7" s="729"/>
      <c r="AB7" s="729"/>
      <c r="AC7" s="729"/>
      <c r="AD7" s="728">
        <f>【様式1】要望調査票!AW5</f>
        <v>0</v>
      </c>
      <c r="AE7" s="728"/>
      <c r="AF7" s="728"/>
      <c r="AG7" s="728"/>
      <c r="AH7" s="728"/>
      <c r="AI7" s="728"/>
      <c r="AJ7" s="728"/>
      <c r="AK7" s="728"/>
      <c r="AL7" s="728"/>
      <c r="AM7" s="728"/>
      <c r="AN7" s="728"/>
    </row>
    <row r="9" spans="1:42" ht="21" customHeight="1">
      <c r="A9" s="372" t="s">
        <v>190</v>
      </c>
    </row>
    <row r="10" spans="1:42" ht="18" customHeight="1">
      <c r="B10" s="372" t="s">
        <v>189</v>
      </c>
    </row>
    <row r="11" spans="1:42" ht="36" customHeight="1">
      <c r="C11" s="729" t="s">
        <v>191</v>
      </c>
      <c r="D11" s="729"/>
      <c r="E11" s="729"/>
      <c r="F11" s="729"/>
      <c r="G11" s="729"/>
      <c r="H11" s="733">
        <f>【様式1】要望調査票!AW6</f>
        <v>0</v>
      </c>
      <c r="I11" s="733"/>
      <c r="J11" s="733"/>
      <c r="K11" s="733"/>
      <c r="L11" s="733"/>
      <c r="M11" s="733"/>
      <c r="N11" s="733"/>
      <c r="O11" s="733"/>
      <c r="P11" s="733"/>
      <c r="Q11" s="733"/>
      <c r="R11" s="733"/>
      <c r="S11" s="733"/>
      <c r="T11" s="731" t="s">
        <v>197</v>
      </c>
      <c r="U11" s="731"/>
      <c r="V11" s="731"/>
      <c r="W11" s="731"/>
      <c r="X11" s="731"/>
      <c r="Y11" s="731"/>
      <c r="Z11" s="728">
        <f>【様式1】要望調査票!H4</f>
        <v>0</v>
      </c>
      <c r="AA11" s="728"/>
      <c r="AB11" s="728"/>
      <c r="AC11" s="728"/>
      <c r="AD11" s="728"/>
      <c r="AE11" s="728"/>
      <c r="AF11" s="728"/>
      <c r="AG11" s="728"/>
      <c r="AH11" s="728"/>
      <c r="AI11" s="728"/>
      <c r="AJ11" s="728"/>
      <c r="AK11" s="728"/>
      <c r="AL11" s="728"/>
      <c r="AM11" s="728"/>
      <c r="AN11" s="728"/>
    </row>
    <row r="12" spans="1:42" ht="36" customHeight="1">
      <c r="C12" s="729" t="s">
        <v>195</v>
      </c>
      <c r="D12" s="729"/>
      <c r="E12" s="729"/>
      <c r="F12" s="729"/>
      <c r="G12" s="729"/>
      <c r="H12" s="732"/>
      <c r="I12" s="732"/>
      <c r="J12" s="732"/>
      <c r="K12" s="732"/>
      <c r="L12" s="732"/>
      <c r="M12" s="732"/>
      <c r="N12" s="732"/>
      <c r="O12" s="732"/>
      <c r="P12" s="732"/>
      <c r="Q12" s="732"/>
      <c r="R12" s="732"/>
      <c r="S12" s="732"/>
      <c r="T12" s="730" t="s">
        <v>199</v>
      </c>
      <c r="U12" s="729"/>
      <c r="V12" s="729"/>
      <c r="W12" s="729"/>
      <c r="X12" s="729"/>
      <c r="Y12" s="729"/>
      <c r="Z12" s="732"/>
      <c r="AA12" s="732"/>
      <c r="AB12" s="732"/>
      <c r="AC12" s="732"/>
      <c r="AD12" s="732"/>
      <c r="AE12" s="732"/>
      <c r="AF12" s="732"/>
      <c r="AG12" s="732"/>
      <c r="AH12" s="732"/>
      <c r="AI12" s="732"/>
      <c r="AJ12" s="732"/>
      <c r="AK12" s="732"/>
      <c r="AL12" s="732"/>
      <c r="AM12" s="732"/>
      <c r="AN12" s="732"/>
    </row>
    <row r="13" spans="1:42" ht="36" customHeight="1">
      <c r="C13" s="729" t="s">
        <v>205</v>
      </c>
      <c r="D13" s="729"/>
      <c r="E13" s="729"/>
      <c r="F13" s="729"/>
      <c r="G13" s="729"/>
      <c r="H13" s="728">
        <f>【様式1】要望調査票!H8</f>
        <v>0</v>
      </c>
      <c r="I13" s="728"/>
      <c r="J13" s="728"/>
      <c r="K13" s="728"/>
      <c r="L13" s="728"/>
      <c r="M13" s="728"/>
      <c r="N13" s="728"/>
      <c r="O13" s="728"/>
      <c r="P13" s="728"/>
      <c r="Q13" s="728"/>
      <c r="R13" s="728"/>
      <c r="S13" s="728"/>
      <c r="T13" s="729" t="s">
        <v>198</v>
      </c>
      <c r="U13" s="729"/>
      <c r="V13" s="729"/>
      <c r="W13" s="729"/>
      <c r="X13" s="729"/>
      <c r="Y13" s="729"/>
      <c r="Z13" s="734"/>
      <c r="AA13" s="735"/>
      <c r="AB13" s="735"/>
      <c r="AC13" s="735"/>
      <c r="AD13" s="735"/>
      <c r="AE13" s="735"/>
      <c r="AF13" s="735"/>
      <c r="AG13" s="735"/>
      <c r="AH13" s="735"/>
      <c r="AI13" s="735"/>
      <c r="AJ13" s="736" t="s">
        <v>338</v>
      </c>
      <c r="AK13" s="736"/>
      <c r="AL13" s="736"/>
      <c r="AM13" s="736"/>
      <c r="AN13" s="737"/>
    </row>
    <row r="14" spans="1:42" ht="36" customHeight="1">
      <c r="C14" s="729" t="s">
        <v>196</v>
      </c>
      <c r="D14" s="729"/>
      <c r="E14" s="729"/>
      <c r="F14" s="729"/>
      <c r="G14" s="729"/>
      <c r="H14" s="732"/>
      <c r="I14" s="732"/>
      <c r="J14" s="732"/>
      <c r="K14" s="732"/>
      <c r="L14" s="732"/>
      <c r="M14" s="732"/>
      <c r="N14" s="732"/>
      <c r="O14" s="732"/>
      <c r="P14" s="732"/>
      <c r="Q14" s="732"/>
      <c r="R14" s="732"/>
      <c r="S14" s="732"/>
      <c r="T14" s="373"/>
      <c r="U14" s="373"/>
      <c r="V14" s="373"/>
      <c r="W14" s="373"/>
      <c r="X14" s="373"/>
      <c r="Y14" s="373"/>
      <c r="Z14" s="373"/>
      <c r="AA14" s="373"/>
      <c r="AB14" s="373"/>
      <c r="AC14" s="373"/>
      <c r="AF14" s="373"/>
      <c r="AG14" s="373"/>
      <c r="AH14" s="373"/>
      <c r="AK14" s="373"/>
      <c r="AL14" s="373"/>
      <c r="AM14" s="373"/>
    </row>
    <row r="15" spans="1:42" ht="18" customHeight="1">
      <c r="C15" s="374" t="s">
        <v>200</v>
      </c>
    </row>
    <row r="17" spans="1:57" ht="18" customHeight="1">
      <c r="B17" s="372" t="s">
        <v>201</v>
      </c>
    </row>
    <row r="18" spans="1:57" ht="120" customHeight="1">
      <c r="C18" s="738">
        <f>【様式1】要望調査票!H11</f>
        <v>0</v>
      </c>
      <c r="D18" s="738"/>
      <c r="E18" s="738"/>
      <c r="F18" s="738"/>
      <c r="G18" s="738"/>
      <c r="H18" s="738"/>
      <c r="I18" s="738"/>
      <c r="J18" s="738"/>
      <c r="K18" s="738"/>
      <c r="L18" s="738"/>
      <c r="M18" s="738"/>
      <c r="N18" s="738"/>
      <c r="O18" s="738"/>
      <c r="P18" s="738"/>
      <c r="Q18" s="738"/>
      <c r="R18" s="738"/>
      <c r="S18" s="738"/>
      <c r="T18" s="738"/>
      <c r="U18" s="738"/>
      <c r="V18" s="738"/>
      <c r="W18" s="738"/>
      <c r="X18" s="738"/>
      <c r="Y18" s="738"/>
      <c r="Z18" s="738"/>
      <c r="AA18" s="738"/>
      <c r="AB18" s="738"/>
      <c r="AC18" s="738"/>
      <c r="AD18" s="738"/>
      <c r="AE18" s="738"/>
      <c r="AF18" s="738"/>
      <c r="AG18" s="738"/>
      <c r="AH18" s="738"/>
      <c r="AI18" s="738"/>
      <c r="AJ18" s="738"/>
      <c r="AK18" s="738"/>
      <c r="AL18" s="738"/>
      <c r="AM18" s="738"/>
      <c r="AN18" s="738"/>
    </row>
    <row r="21" spans="1:57" ht="21" customHeight="1">
      <c r="A21" s="371" t="s">
        <v>202</v>
      </c>
      <c r="AC21" s="371"/>
      <c r="AD21" s="371"/>
      <c r="AE21" s="371"/>
      <c r="AF21" s="371"/>
      <c r="AG21" s="371"/>
      <c r="AH21" s="371"/>
      <c r="AI21" s="371"/>
      <c r="AJ21" s="371"/>
      <c r="AK21" s="371"/>
      <c r="AL21" s="371"/>
      <c r="AM21" s="371"/>
      <c r="AN21" s="371"/>
      <c r="AO21" s="371"/>
      <c r="AP21" s="371"/>
      <c r="AQ21" s="371"/>
      <c r="AR21" s="371"/>
      <c r="AS21" s="371"/>
      <c r="AT21" s="371"/>
      <c r="AU21" s="371"/>
      <c r="AV21" s="371"/>
      <c r="AW21" s="371"/>
      <c r="AX21" s="371"/>
      <c r="AY21" s="371"/>
      <c r="AZ21" s="371"/>
      <c r="BA21" s="371"/>
      <c r="BB21" s="371"/>
      <c r="BC21" s="371"/>
      <c r="BD21" s="371"/>
      <c r="BE21" s="371"/>
    </row>
    <row r="22" spans="1:57" ht="18" customHeight="1">
      <c r="A22" s="371"/>
      <c r="B22" s="375" t="s">
        <v>185</v>
      </c>
      <c r="G22" s="748" t="s">
        <v>164</v>
      </c>
      <c r="H22" s="773"/>
      <c r="I22" s="739"/>
      <c r="J22" s="732"/>
      <c r="K22" s="732"/>
      <c r="L22" s="732"/>
      <c r="M22" s="732"/>
      <c r="N22" s="732"/>
      <c r="O22" s="732"/>
      <c r="P22" s="732"/>
      <c r="Q22" s="732"/>
      <c r="R22" s="732"/>
      <c r="S22" s="732"/>
      <c r="T22" s="732"/>
      <c r="U22" s="732"/>
      <c r="V22" s="732"/>
      <c r="W22" s="732"/>
      <c r="X22" s="732"/>
      <c r="Y22" s="732"/>
      <c r="Z22" s="732"/>
      <c r="AH22" s="371"/>
      <c r="AI22" s="371"/>
      <c r="AJ22" s="371"/>
      <c r="AK22" s="371"/>
      <c r="AL22" s="371"/>
      <c r="AM22" s="371"/>
      <c r="AN22" s="371"/>
      <c r="AO22" s="371"/>
      <c r="AP22" s="371"/>
      <c r="AQ22" s="371"/>
      <c r="AR22" s="371"/>
      <c r="AS22" s="371"/>
      <c r="AT22" s="371"/>
      <c r="AU22" s="371"/>
      <c r="AV22" s="371"/>
      <c r="AW22" s="371"/>
      <c r="AX22" s="371"/>
      <c r="AY22" s="371"/>
      <c r="AZ22" s="371"/>
      <c r="BA22" s="371"/>
      <c r="BB22" s="371"/>
      <c r="BC22" s="371"/>
      <c r="BD22" s="371"/>
      <c r="BE22" s="371"/>
    </row>
    <row r="23" spans="1:57" ht="18" customHeight="1">
      <c r="A23" s="371"/>
      <c r="C23" s="748" t="s">
        <v>142</v>
      </c>
      <c r="D23" s="748"/>
      <c r="E23" s="748"/>
      <c r="F23" s="748"/>
      <c r="G23" s="742" t="s">
        <v>143</v>
      </c>
      <c r="H23" s="743"/>
      <c r="I23" s="743"/>
      <c r="J23" s="743"/>
      <c r="K23" s="743"/>
      <c r="L23" s="743"/>
      <c r="M23" s="743"/>
      <c r="N23" s="744"/>
      <c r="O23" s="741" t="s">
        <v>53</v>
      </c>
      <c r="P23" s="741"/>
      <c r="Q23" s="741"/>
      <c r="R23" s="741"/>
      <c r="S23" s="741" t="s">
        <v>192</v>
      </c>
      <c r="T23" s="741"/>
      <c r="U23" s="741"/>
      <c r="V23" s="741"/>
      <c r="W23" s="741" t="s">
        <v>59</v>
      </c>
      <c r="X23" s="741"/>
      <c r="Y23" s="741"/>
      <c r="Z23" s="741"/>
    </row>
    <row r="24" spans="1:57" ht="18" customHeight="1" thickBot="1">
      <c r="A24" s="371"/>
      <c r="C24" s="749"/>
      <c r="D24" s="749"/>
      <c r="E24" s="749"/>
      <c r="F24" s="749"/>
      <c r="G24" s="745"/>
      <c r="H24" s="746"/>
      <c r="I24" s="746"/>
      <c r="J24" s="746"/>
      <c r="K24" s="746"/>
      <c r="L24" s="746"/>
      <c r="M24" s="746"/>
      <c r="N24" s="747"/>
      <c r="O24" s="740" t="s">
        <v>204</v>
      </c>
      <c r="P24" s="740"/>
      <c r="Q24" s="740"/>
      <c r="R24" s="740"/>
      <c r="S24" s="740" t="s">
        <v>368</v>
      </c>
      <c r="T24" s="740"/>
      <c r="U24" s="740"/>
      <c r="V24" s="740"/>
      <c r="W24" s="740" t="s">
        <v>169</v>
      </c>
      <c r="X24" s="740"/>
      <c r="Y24" s="740"/>
      <c r="Z24" s="740"/>
    </row>
    <row r="25" spans="1:57" ht="18" customHeight="1" thickTop="1">
      <c r="A25" s="371"/>
      <c r="C25" s="750"/>
      <c r="D25" s="750"/>
      <c r="E25" s="750"/>
      <c r="F25" s="750"/>
      <c r="G25" s="755" t="s">
        <v>167</v>
      </c>
      <c r="H25" s="755"/>
      <c r="I25" s="755"/>
      <c r="J25" s="755"/>
      <c r="K25" s="756"/>
      <c r="L25" s="761" t="s">
        <v>165</v>
      </c>
      <c r="M25" s="762"/>
      <c r="N25" s="762"/>
      <c r="O25" s="759">
        <f>【様式1】要望調査票!A26</f>
        <v>50</v>
      </c>
      <c r="P25" s="760"/>
      <c r="Q25" s="760"/>
      <c r="R25" s="760"/>
      <c r="S25" s="759">
        <f>【様式1】要望調査票!E26</f>
        <v>50</v>
      </c>
      <c r="T25" s="760"/>
      <c r="U25" s="760"/>
      <c r="V25" s="760"/>
      <c r="W25" s="752">
        <f>IF(O25=0, IF(S25=0, "",""), ROUNDDOWN((S25/O25-1),3))</f>
        <v>0</v>
      </c>
      <c r="X25" s="752"/>
      <c r="Y25" s="752"/>
      <c r="Z25" s="752"/>
    </row>
    <row r="26" spans="1:57" ht="18" customHeight="1">
      <c r="A26" s="371"/>
      <c r="C26" s="751"/>
      <c r="D26" s="751"/>
      <c r="E26" s="751"/>
      <c r="F26" s="751"/>
      <c r="G26" s="732" t="s">
        <v>168</v>
      </c>
      <c r="H26" s="732"/>
      <c r="I26" s="732"/>
      <c r="J26" s="732"/>
      <c r="K26" s="754"/>
      <c r="L26" s="757" t="s">
        <v>166</v>
      </c>
      <c r="M26" s="758"/>
      <c r="N26" s="758"/>
      <c r="O26" s="753">
        <f>【様式２】取組主体計画!O44</f>
        <v>500</v>
      </c>
      <c r="P26" s="728"/>
      <c r="Q26" s="728"/>
      <c r="R26" s="728"/>
      <c r="S26" s="753">
        <f>【様式２】取組主体計画!P44</f>
        <v>600</v>
      </c>
      <c r="T26" s="728"/>
      <c r="U26" s="728"/>
      <c r="V26" s="728"/>
      <c r="W26" s="752">
        <f t="shared" ref="W26:W28" si="0">IF(O26=0, IF(S26=0, "",""), ROUNDDOWN((S26/O26-1),3))</f>
        <v>0.2</v>
      </c>
      <c r="X26" s="752"/>
      <c r="Y26" s="752"/>
      <c r="Z26" s="752"/>
    </row>
    <row r="27" spans="1:57" ht="18" customHeight="1">
      <c r="A27" s="371"/>
      <c r="C27" s="751"/>
      <c r="D27" s="751"/>
      <c r="E27" s="751"/>
      <c r="F27" s="751"/>
      <c r="G27" s="732" t="s">
        <v>162</v>
      </c>
      <c r="H27" s="732"/>
      <c r="I27" s="732"/>
      <c r="J27" s="732"/>
      <c r="K27" s="754"/>
      <c r="L27" s="757" t="s">
        <v>138</v>
      </c>
      <c r="M27" s="758"/>
      <c r="N27" s="758"/>
      <c r="O27" s="732"/>
      <c r="P27" s="732"/>
      <c r="Q27" s="732"/>
      <c r="R27" s="732"/>
      <c r="S27" s="732"/>
      <c r="T27" s="732"/>
      <c r="U27" s="732"/>
      <c r="V27" s="732"/>
      <c r="W27" s="752" t="str">
        <f t="shared" si="0"/>
        <v/>
      </c>
      <c r="X27" s="752"/>
      <c r="Y27" s="752"/>
      <c r="Z27" s="752"/>
    </row>
    <row r="28" spans="1:57" ht="18" customHeight="1">
      <c r="A28" s="371"/>
      <c r="C28" s="751"/>
      <c r="D28" s="751"/>
      <c r="E28" s="751"/>
      <c r="F28" s="751"/>
      <c r="G28" s="732" t="s">
        <v>163</v>
      </c>
      <c r="H28" s="732"/>
      <c r="I28" s="732"/>
      <c r="J28" s="732"/>
      <c r="K28" s="754"/>
      <c r="L28" s="757" t="s">
        <v>138</v>
      </c>
      <c r="M28" s="758"/>
      <c r="N28" s="758"/>
      <c r="O28" s="732"/>
      <c r="P28" s="732"/>
      <c r="Q28" s="732"/>
      <c r="R28" s="732"/>
      <c r="S28" s="732"/>
      <c r="T28" s="732"/>
      <c r="U28" s="732"/>
      <c r="V28" s="732"/>
      <c r="W28" s="752" t="str">
        <f t="shared" si="0"/>
        <v/>
      </c>
      <c r="X28" s="752"/>
      <c r="Y28" s="752"/>
      <c r="Z28" s="752"/>
    </row>
    <row r="29" spans="1:57" ht="15" customHeight="1">
      <c r="A29" s="371"/>
      <c r="C29" s="374" t="s">
        <v>144</v>
      </c>
      <c r="D29" s="374"/>
      <c r="AC29" s="371"/>
      <c r="AD29" s="371"/>
      <c r="AE29" s="371"/>
      <c r="AF29" s="371"/>
      <c r="AG29" s="371"/>
      <c r="AH29" s="371"/>
      <c r="AI29" s="371"/>
      <c r="AJ29" s="371"/>
      <c r="AK29" s="371"/>
      <c r="AL29" s="371"/>
      <c r="AM29" s="371"/>
      <c r="AN29" s="371"/>
      <c r="AO29" s="371"/>
      <c r="AP29" s="371"/>
      <c r="AQ29" s="371"/>
      <c r="AR29" s="371"/>
      <c r="AS29" s="371"/>
      <c r="AT29" s="371"/>
      <c r="AU29" s="371"/>
      <c r="AV29" s="371"/>
      <c r="AW29" s="371"/>
      <c r="AX29" s="371"/>
      <c r="AY29" s="371"/>
      <c r="AZ29" s="371"/>
      <c r="BA29" s="371"/>
      <c r="BB29" s="371"/>
      <c r="BC29" s="371"/>
      <c r="BD29" s="371"/>
      <c r="BE29" s="371"/>
    </row>
    <row r="30" spans="1:57" ht="15" customHeight="1">
      <c r="A30" s="371"/>
      <c r="C30" s="374" t="s">
        <v>365</v>
      </c>
      <c r="D30" s="374"/>
      <c r="AC30" s="371"/>
      <c r="AD30" s="371"/>
      <c r="AE30" s="371"/>
      <c r="AF30" s="371"/>
      <c r="AG30" s="371"/>
      <c r="AH30" s="371"/>
      <c r="AI30" s="371"/>
      <c r="AJ30" s="371"/>
      <c r="AK30" s="371"/>
      <c r="AL30" s="371"/>
      <c r="AM30" s="371"/>
      <c r="AN30" s="371"/>
      <c r="AO30" s="371"/>
      <c r="AP30" s="371"/>
      <c r="AQ30" s="371"/>
      <c r="AR30" s="371"/>
      <c r="AS30" s="371"/>
      <c r="AT30" s="371"/>
      <c r="AU30" s="371"/>
      <c r="AV30" s="371"/>
      <c r="AW30" s="371"/>
      <c r="AX30" s="371"/>
      <c r="AY30" s="371"/>
      <c r="AZ30" s="371"/>
      <c r="BA30" s="371"/>
      <c r="BB30" s="371"/>
      <c r="BC30" s="371"/>
      <c r="BD30" s="371"/>
      <c r="BE30" s="371"/>
    </row>
    <row r="31" spans="1:57" ht="15" customHeight="1">
      <c r="A31" s="371"/>
      <c r="C31" s="374" t="s">
        <v>225</v>
      </c>
      <c r="D31" s="374"/>
      <c r="AC31" s="371"/>
      <c r="AD31" s="371"/>
      <c r="AE31" s="371"/>
      <c r="AF31" s="371"/>
      <c r="AG31" s="371"/>
      <c r="AH31" s="371"/>
      <c r="AI31" s="371"/>
      <c r="AJ31" s="371"/>
      <c r="AK31" s="371"/>
      <c r="AL31" s="371"/>
      <c r="AM31" s="371"/>
      <c r="AN31" s="371"/>
      <c r="AO31" s="371"/>
      <c r="AP31" s="371"/>
      <c r="AQ31" s="371"/>
      <c r="AR31" s="371"/>
      <c r="AS31" s="371"/>
      <c r="AT31" s="371"/>
      <c r="AU31" s="371"/>
      <c r="AV31" s="371"/>
      <c r="AW31" s="371"/>
      <c r="AX31" s="371"/>
      <c r="AY31" s="371"/>
      <c r="AZ31" s="371"/>
      <c r="BA31" s="371"/>
      <c r="BB31" s="371"/>
      <c r="BC31" s="371"/>
      <c r="BD31" s="371"/>
      <c r="BE31" s="371"/>
    </row>
    <row r="32" spans="1:57" ht="18" customHeight="1">
      <c r="A32" s="371"/>
      <c r="AC32" s="371"/>
      <c r="AD32" s="371"/>
      <c r="AE32" s="371"/>
      <c r="AF32" s="371"/>
      <c r="AG32" s="371"/>
      <c r="AH32" s="371"/>
      <c r="AI32" s="371"/>
      <c r="AJ32" s="371"/>
      <c r="AK32" s="371"/>
      <c r="AL32" s="371"/>
      <c r="AM32" s="371"/>
      <c r="AN32" s="371"/>
      <c r="AO32" s="371"/>
      <c r="AP32" s="371"/>
      <c r="AQ32" s="371"/>
      <c r="AR32" s="371"/>
      <c r="AS32" s="371"/>
      <c r="AT32" s="371"/>
      <c r="AU32" s="371"/>
      <c r="AV32" s="371"/>
      <c r="AW32" s="371"/>
      <c r="AX32" s="371"/>
      <c r="AY32" s="371"/>
      <c r="AZ32" s="371"/>
      <c r="BA32" s="371"/>
      <c r="BB32" s="371"/>
      <c r="BC32" s="371"/>
      <c r="BD32" s="371"/>
      <c r="BE32" s="371"/>
    </row>
    <row r="33" spans="1:57" ht="18" customHeight="1">
      <c r="A33" s="371"/>
      <c r="B33" s="372" t="s">
        <v>299</v>
      </c>
      <c r="C33" s="376"/>
      <c r="D33" s="376"/>
      <c r="E33" s="376"/>
      <c r="F33" s="376"/>
      <c r="G33" s="376"/>
      <c r="H33" s="376"/>
      <c r="I33" s="376"/>
      <c r="J33" s="376"/>
      <c r="K33" s="376"/>
      <c r="L33" s="376"/>
      <c r="M33" s="376"/>
      <c r="N33" s="376"/>
      <c r="O33" s="376"/>
      <c r="P33" s="376"/>
      <c r="Q33" s="376"/>
      <c r="R33" s="376"/>
      <c r="S33" s="373"/>
      <c r="T33" s="376"/>
      <c r="U33" s="376"/>
      <c r="V33" s="376"/>
      <c r="W33" s="376"/>
      <c r="X33" s="376"/>
      <c r="Y33" s="376"/>
      <c r="Z33" s="376"/>
      <c r="AA33" s="376"/>
      <c r="AB33" s="376"/>
      <c r="AC33" s="377"/>
      <c r="AD33" s="377"/>
      <c r="AE33" s="377"/>
      <c r="AF33" s="377"/>
      <c r="AG33" s="377"/>
      <c r="AH33" s="377"/>
      <c r="AI33" s="377"/>
      <c r="AJ33" s="377"/>
      <c r="AK33" s="377"/>
      <c r="AL33" s="377"/>
      <c r="AM33" s="377"/>
      <c r="AN33" s="377"/>
      <c r="AO33" s="377"/>
      <c r="AP33" s="377"/>
      <c r="AQ33" s="377"/>
      <c r="AR33" s="377"/>
      <c r="AS33" s="377"/>
      <c r="AT33" s="377"/>
      <c r="AU33" s="377"/>
      <c r="AV33" s="377"/>
      <c r="AW33" s="377"/>
      <c r="AX33" s="377"/>
      <c r="AY33" s="377"/>
      <c r="AZ33" s="377"/>
      <c r="BA33" s="377"/>
      <c r="BB33" s="377"/>
      <c r="BC33" s="377"/>
      <c r="BD33" s="377"/>
      <c r="BE33" s="371"/>
    </row>
    <row r="34" spans="1:57" ht="18" customHeight="1">
      <c r="A34" s="371"/>
      <c r="B34" s="376"/>
      <c r="C34" s="748" t="s">
        <v>53</v>
      </c>
      <c r="D34" s="748"/>
      <c r="E34" s="748"/>
      <c r="F34" s="748"/>
      <c r="G34" s="748"/>
      <c r="H34" s="748"/>
      <c r="I34" s="748"/>
      <c r="J34" s="748"/>
      <c r="K34" s="748"/>
      <c r="L34" s="748"/>
      <c r="M34" s="748"/>
      <c r="N34" s="748"/>
      <c r="O34" s="748"/>
      <c r="P34" s="748"/>
      <c r="Q34" s="748"/>
      <c r="R34" s="748"/>
      <c r="S34" s="748"/>
      <c r="T34" s="748"/>
      <c r="U34" s="748"/>
      <c r="V34" s="748" t="s">
        <v>188</v>
      </c>
      <c r="W34" s="748"/>
      <c r="X34" s="748"/>
      <c r="Y34" s="748"/>
      <c r="Z34" s="748"/>
      <c r="AA34" s="748"/>
      <c r="AB34" s="748"/>
      <c r="AC34" s="748"/>
      <c r="AD34" s="748"/>
      <c r="AE34" s="748"/>
      <c r="AF34" s="748"/>
      <c r="AG34" s="748"/>
      <c r="AH34" s="748"/>
      <c r="AI34" s="748"/>
      <c r="AJ34" s="748"/>
      <c r="AK34" s="748"/>
      <c r="AL34" s="748"/>
      <c r="AM34" s="748"/>
      <c r="AN34" s="748"/>
    </row>
    <row r="35" spans="1:57" ht="132" customHeight="1">
      <c r="A35" s="371"/>
      <c r="B35" s="376"/>
      <c r="C35" s="781">
        <f>【様式1】要望調査票!A16</f>
        <v>0</v>
      </c>
      <c r="D35" s="781"/>
      <c r="E35" s="781"/>
      <c r="F35" s="781"/>
      <c r="G35" s="781"/>
      <c r="H35" s="781"/>
      <c r="I35" s="781"/>
      <c r="J35" s="781"/>
      <c r="K35" s="781"/>
      <c r="L35" s="781"/>
      <c r="M35" s="781"/>
      <c r="N35" s="781"/>
      <c r="O35" s="781"/>
      <c r="P35" s="781"/>
      <c r="Q35" s="781"/>
      <c r="R35" s="781"/>
      <c r="S35" s="781"/>
      <c r="T35" s="781"/>
      <c r="U35" s="781"/>
      <c r="V35" s="781">
        <f>【様式1】要望調査票!V16</f>
        <v>0</v>
      </c>
      <c r="W35" s="781"/>
      <c r="X35" s="781"/>
      <c r="Y35" s="781"/>
      <c r="Z35" s="781"/>
      <c r="AA35" s="781"/>
      <c r="AB35" s="781"/>
      <c r="AC35" s="781"/>
      <c r="AD35" s="781"/>
      <c r="AE35" s="781"/>
      <c r="AF35" s="781"/>
      <c r="AG35" s="781"/>
      <c r="AH35" s="781"/>
      <c r="AI35" s="781"/>
      <c r="AJ35" s="781"/>
      <c r="AK35" s="781"/>
      <c r="AL35" s="781"/>
      <c r="AM35" s="781"/>
      <c r="AN35" s="781"/>
    </row>
    <row r="36" spans="1:57" ht="18" customHeight="1">
      <c r="A36" s="371"/>
      <c r="B36" s="376"/>
      <c r="C36" s="376"/>
      <c r="D36" s="376"/>
      <c r="E36" s="376"/>
      <c r="F36" s="376"/>
      <c r="G36" s="376"/>
      <c r="H36" s="376"/>
      <c r="I36" s="376"/>
      <c r="J36" s="376"/>
      <c r="K36" s="376"/>
      <c r="L36" s="376"/>
      <c r="M36" s="376"/>
      <c r="N36" s="376"/>
      <c r="O36" s="376"/>
      <c r="P36" s="376"/>
      <c r="Q36" s="376"/>
      <c r="R36" s="376"/>
      <c r="S36" s="376"/>
      <c r="T36" s="376"/>
      <c r="U36" s="376"/>
      <c r="V36" s="376"/>
      <c r="W36" s="376"/>
      <c r="X36" s="376"/>
      <c r="Y36" s="376"/>
      <c r="Z36" s="376"/>
      <c r="AA36" s="376"/>
      <c r="AB36" s="376"/>
      <c r="AC36" s="377"/>
      <c r="AD36" s="377"/>
      <c r="AE36" s="377"/>
      <c r="AF36" s="377"/>
      <c r="BE36" s="371"/>
    </row>
    <row r="37" spans="1:57" ht="18" customHeight="1">
      <c r="A37" s="371"/>
      <c r="B37" s="372" t="s">
        <v>186</v>
      </c>
      <c r="AC37" s="378"/>
      <c r="AD37" s="378"/>
      <c r="AE37" s="378"/>
      <c r="AF37" s="378"/>
      <c r="BE37" s="371"/>
    </row>
    <row r="38" spans="1:57" ht="18" customHeight="1">
      <c r="A38" s="371"/>
      <c r="C38" s="766" t="s">
        <v>145</v>
      </c>
      <c r="D38" s="766"/>
      <c r="E38" s="766"/>
      <c r="F38" s="766"/>
      <c r="G38" s="748" t="s">
        <v>170</v>
      </c>
      <c r="H38" s="748"/>
      <c r="I38" s="748"/>
      <c r="J38" s="748" t="s">
        <v>171</v>
      </c>
      <c r="K38" s="748"/>
      <c r="L38" s="748"/>
      <c r="M38" s="748" t="s">
        <v>172</v>
      </c>
      <c r="N38" s="748"/>
      <c r="O38" s="748"/>
      <c r="P38" s="748" t="s">
        <v>173</v>
      </c>
      <c r="Q38" s="748"/>
      <c r="R38" s="748"/>
      <c r="S38" s="748" t="s">
        <v>174</v>
      </c>
      <c r="T38" s="748"/>
      <c r="U38" s="748"/>
      <c r="V38" s="748" t="s">
        <v>175</v>
      </c>
      <c r="W38" s="748"/>
      <c r="X38" s="748"/>
      <c r="Y38" s="748" t="s">
        <v>176</v>
      </c>
      <c r="Z38" s="748"/>
      <c r="AA38" s="748"/>
      <c r="AB38" s="748" t="s">
        <v>177</v>
      </c>
      <c r="AC38" s="748"/>
      <c r="AD38" s="748"/>
      <c r="AE38" s="748" t="s">
        <v>178</v>
      </c>
      <c r="AF38" s="748"/>
      <c r="AG38" s="748"/>
      <c r="AH38" s="748" t="s">
        <v>179</v>
      </c>
      <c r="AI38" s="748"/>
      <c r="AJ38" s="748"/>
      <c r="AK38" s="748" t="s">
        <v>180</v>
      </c>
      <c r="AL38" s="748"/>
      <c r="AM38" s="748"/>
      <c r="AN38" s="748" t="s">
        <v>181</v>
      </c>
      <c r="AO38" s="748"/>
      <c r="AP38" s="748"/>
    </row>
    <row r="39" spans="1:57" ht="18" customHeight="1">
      <c r="A39" s="371"/>
      <c r="C39" s="766"/>
      <c r="D39" s="766"/>
      <c r="E39" s="766"/>
      <c r="F39" s="766"/>
      <c r="G39" s="748"/>
      <c r="H39" s="748"/>
      <c r="I39" s="748"/>
      <c r="J39" s="748"/>
      <c r="K39" s="748"/>
      <c r="L39" s="748"/>
      <c r="M39" s="748"/>
      <c r="N39" s="748"/>
      <c r="O39" s="748"/>
      <c r="P39" s="748"/>
      <c r="Q39" s="748"/>
      <c r="R39" s="748"/>
      <c r="S39" s="748"/>
      <c r="T39" s="748"/>
      <c r="U39" s="748"/>
      <c r="V39" s="748"/>
      <c r="W39" s="748"/>
      <c r="X39" s="748"/>
      <c r="Y39" s="748"/>
      <c r="Z39" s="748"/>
      <c r="AA39" s="748"/>
      <c r="AB39" s="748"/>
      <c r="AC39" s="748"/>
      <c r="AD39" s="748"/>
      <c r="AE39" s="748"/>
      <c r="AF39" s="748"/>
      <c r="AG39" s="748"/>
      <c r="AH39" s="748"/>
      <c r="AI39" s="748"/>
      <c r="AJ39" s="748"/>
      <c r="AK39" s="748"/>
      <c r="AL39" s="748"/>
      <c r="AM39" s="748"/>
      <c r="AN39" s="748"/>
      <c r="AO39" s="748"/>
      <c r="AP39" s="748"/>
    </row>
    <row r="40" spans="1:57" ht="60" customHeight="1">
      <c r="A40" s="371"/>
      <c r="C40" s="748" t="s">
        <v>300</v>
      </c>
      <c r="D40" s="748"/>
      <c r="E40" s="748"/>
      <c r="F40" s="748"/>
      <c r="G40" s="748"/>
      <c r="H40" s="748"/>
      <c r="I40" s="748"/>
      <c r="J40" s="748"/>
      <c r="K40" s="748"/>
      <c r="L40" s="748"/>
      <c r="M40" s="748"/>
      <c r="N40" s="748"/>
      <c r="O40" s="748"/>
      <c r="P40" s="748"/>
      <c r="Q40" s="748"/>
      <c r="R40" s="748"/>
      <c r="S40" s="748"/>
      <c r="T40" s="748"/>
      <c r="U40" s="748"/>
      <c r="V40" s="748"/>
      <c r="W40" s="748"/>
      <c r="X40" s="748"/>
      <c r="Y40" s="748"/>
      <c r="Z40" s="748"/>
      <c r="AA40" s="748"/>
      <c r="AB40" s="748"/>
      <c r="AC40" s="748"/>
      <c r="AD40" s="748"/>
      <c r="AE40" s="748"/>
      <c r="AF40" s="748"/>
      <c r="AG40" s="748"/>
      <c r="AH40" s="748"/>
      <c r="AI40" s="748"/>
      <c r="AJ40" s="748"/>
      <c r="AK40" s="748"/>
      <c r="AL40" s="748"/>
      <c r="AM40" s="748"/>
      <c r="AN40" s="748"/>
      <c r="AO40" s="748"/>
      <c r="AP40" s="748"/>
    </row>
    <row r="41" spans="1:57" ht="60" customHeight="1">
      <c r="A41" s="371"/>
      <c r="C41" s="748"/>
      <c r="D41" s="748"/>
      <c r="E41" s="748"/>
      <c r="F41" s="748"/>
      <c r="G41" s="748"/>
      <c r="H41" s="748"/>
      <c r="I41" s="748"/>
      <c r="J41" s="748"/>
      <c r="K41" s="748"/>
      <c r="L41" s="748"/>
      <c r="M41" s="748"/>
      <c r="N41" s="748"/>
      <c r="O41" s="748"/>
      <c r="P41" s="748"/>
      <c r="Q41" s="748"/>
      <c r="R41" s="748"/>
      <c r="S41" s="748"/>
      <c r="T41" s="748"/>
      <c r="U41" s="748"/>
      <c r="V41" s="748"/>
      <c r="W41" s="748"/>
      <c r="X41" s="748"/>
      <c r="Y41" s="748"/>
      <c r="Z41" s="748"/>
      <c r="AA41" s="748"/>
      <c r="AB41" s="748"/>
      <c r="AC41" s="748"/>
      <c r="AD41" s="748"/>
      <c r="AE41" s="748"/>
      <c r="AF41" s="748"/>
      <c r="AG41" s="748"/>
      <c r="AH41" s="748"/>
      <c r="AI41" s="748"/>
      <c r="AJ41" s="748"/>
      <c r="AK41" s="748"/>
      <c r="AL41" s="748"/>
      <c r="AM41" s="748"/>
      <c r="AN41" s="748"/>
      <c r="AO41" s="748"/>
      <c r="AP41" s="748"/>
    </row>
    <row r="42" spans="1:57" ht="15" customHeight="1">
      <c r="A42" s="371"/>
      <c r="C42" s="379" t="s">
        <v>301</v>
      </c>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1"/>
      <c r="AD42" s="381"/>
      <c r="AE42" s="381"/>
      <c r="AF42" s="381"/>
      <c r="AG42" s="381"/>
      <c r="AH42" s="381"/>
      <c r="AI42" s="381"/>
      <c r="AJ42" s="381"/>
      <c r="AK42" s="381"/>
      <c r="AL42" s="381"/>
      <c r="AM42" s="381"/>
      <c r="AN42" s="381"/>
      <c r="AO42" s="381"/>
      <c r="AP42" s="381"/>
      <c r="AQ42" s="381"/>
      <c r="AR42" s="381"/>
      <c r="AS42" s="381"/>
      <c r="AT42" s="381"/>
      <c r="AU42" s="381"/>
      <c r="AV42" s="381"/>
      <c r="AW42" s="381"/>
      <c r="AX42" s="381"/>
      <c r="AY42" s="381"/>
      <c r="AZ42" s="381"/>
      <c r="BA42" s="381"/>
      <c r="BB42" s="381"/>
      <c r="BC42" s="381"/>
      <c r="BD42" s="381"/>
      <c r="BE42" s="371"/>
    </row>
    <row r="43" spans="1:57" ht="18" customHeight="1">
      <c r="A43" s="371"/>
      <c r="AC43" s="371"/>
      <c r="AD43" s="371"/>
      <c r="AE43" s="371"/>
      <c r="AF43" s="371"/>
      <c r="AG43" s="371"/>
      <c r="AH43" s="371"/>
      <c r="AM43" s="382"/>
      <c r="AN43" s="382"/>
      <c r="AO43" s="382"/>
      <c r="AP43" s="382"/>
      <c r="AQ43" s="383"/>
      <c r="AR43" s="383"/>
      <c r="AS43" s="383"/>
      <c r="AT43" s="383"/>
      <c r="AU43" s="383"/>
      <c r="AV43" s="383"/>
      <c r="AW43" s="383"/>
      <c r="AX43" s="383"/>
      <c r="AY43" s="383"/>
      <c r="AZ43" s="383"/>
      <c r="BA43" s="383"/>
      <c r="BB43" s="383"/>
      <c r="BC43" s="371"/>
      <c r="BD43" s="371"/>
      <c r="BE43" s="371"/>
    </row>
    <row r="44" spans="1:57" ht="18" customHeight="1">
      <c r="B44" s="372" t="s">
        <v>187</v>
      </c>
      <c r="AM44" s="382"/>
      <c r="AN44" s="382"/>
      <c r="AO44" s="382"/>
      <c r="AP44" s="382"/>
      <c r="AQ44" s="383"/>
      <c r="AR44" s="383"/>
      <c r="AS44" s="383"/>
      <c r="AT44" s="383"/>
      <c r="AU44" s="383"/>
      <c r="AV44" s="383"/>
      <c r="AW44" s="382"/>
      <c r="AX44" s="382"/>
      <c r="AY44" s="382"/>
      <c r="AZ44" s="382"/>
      <c r="BA44" s="383"/>
      <c r="BB44" s="383"/>
    </row>
    <row r="45" spans="1:57" ht="18" customHeight="1">
      <c r="C45" s="372" t="s">
        <v>146</v>
      </c>
      <c r="AM45" s="384"/>
      <c r="AN45" s="384"/>
      <c r="AO45" s="385"/>
      <c r="AP45" s="385"/>
      <c r="AQ45" s="384"/>
      <c r="AR45" s="384"/>
      <c r="AS45" s="385"/>
      <c r="AT45" s="385"/>
      <c r="AU45" s="385"/>
      <c r="AV45" s="385"/>
      <c r="AW45" s="383"/>
      <c r="AX45" s="383"/>
      <c r="AY45" s="383"/>
      <c r="AZ45" s="383"/>
      <c r="BA45" s="383"/>
      <c r="BB45" s="383"/>
    </row>
    <row r="46" spans="1:57" ht="18" customHeight="1">
      <c r="C46" s="748" t="s">
        <v>141</v>
      </c>
      <c r="D46" s="742" t="s">
        <v>302</v>
      </c>
      <c r="E46" s="743"/>
      <c r="F46" s="743"/>
      <c r="G46" s="743"/>
      <c r="H46" s="743"/>
      <c r="I46" s="743"/>
      <c r="J46" s="743"/>
      <c r="K46" s="743"/>
      <c r="L46" s="743"/>
      <c r="M46" s="743"/>
      <c r="N46" s="743"/>
      <c r="O46" s="743"/>
      <c r="P46" s="744"/>
      <c r="Q46" s="766" t="s">
        <v>152</v>
      </c>
      <c r="R46" s="748"/>
      <c r="S46" s="748"/>
      <c r="T46" s="748"/>
      <c r="U46" s="766" t="s">
        <v>182</v>
      </c>
      <c r="V46" s="748"/>
      <c r="W46" s="748"/>
      <c r="X46" s="748"/>
      <c r="Y46" s="748" t="s">
        <v>147</v>
      </c>
      <c r="Z46" s="748"/>
      <c r="AA46" s="748"/>
      <c r="AB46" s="748"/>
      <c r="AC46" s="748"/>
      <c r="AD46" s="748"/>
      <c r="AE46" s="748"/>
      <c r="AF46" s="748"/>
      <c r="AG46" s="748"/>
      <c r="AH46" s="748"/>
      <c r="AI46" s="748"/>
      <c r="AJ46" s="748"/>
      <c r="AK46" s="748"/>
      <c r="AL46" s="748"/>
      <c r="AM46" s="748"/>
      <c r="AN46" s="748"/>
      <c r="AO46" s="748"/>
      <c r="AP46" s="748"/>
      <c r="AQ46" s="385"/>
      <c r="AR46" s="384"/>
      <c r="AS46" s="384"/>
      <c r="AT46" s="384"/>
      <c r="AU46" s="384"/>
      <c r="AV46" s="384"/>
      <c r="AW46" s="384"/>
      <c r="AX46" s="383"/>
      <c r="AY46" s="383"/>
      <c r="AZ46" s="383"/>
      <c r="BA46" s="383"/>
      <c r="BB46" s="383"/>
      <c r="BC46" s="383"/>
    </row>
    <row r="47" spans="1:57" ht="18" customHeight="1">
      <c r="C47" s="748"/>
      <c r="D47" s="763"/>
      <c r="E47" s="764"/>
      <c r="F47" s="764"/>
      <c r="G47" s="764"/>
      <c r="H47" s="764"/>
      <c r="I47" s="764"/>
      <c r="J47" s="764"/>
      <c r="K47" s="764"/>
      <c r="L47" s="764"/>
      <c r="M47" s="764"/>
      <c r="N47" s="764"/>
      <c r="O47" s="764"/>
      <c r="P47" s="765"/>
      <c r="Q47" s="748"/>
      <c r="R47" s="748"/>
      <c r="S47" s="748"/>
      <c r="T47" s="748"/>
      <c r="U47" s="748"/>
      <c r="V47" s="748"/>
      <c r="W47" s="748"/>
      <c r="X47" s="748"/>
      <c r="Y47" s="748" t="s">
        <v>27</v>
      </c>
      <c r="Z47" s="748"/>
      <c r="AA47" s="748"/>
      <c r="AB47" s="748"/>
      <c r="AC47" s="748" t="s">
        <v>28</v>
      </c>
      <c r="AD47" s="748"/>
      <c r="AE47" s="748"/>
      <c r="AF47" s="748"/>
      <c r="AG47" s="748" t="s">
        <v>29</v>
      </c>
      <c r="AH47" s="748"/>
      <c r="AI47" s="748"/>
      <c r="AJ47" s="773"/>
      <c r="AK47" s="737"/>
      <c r="AL47" s="748"/>
      <c r="AM47" s="748"/>
      <c r="AN47" s="748"/>
      <c r="AO47" s="748"/>
      <c r="AP47" s="748"/>
      <c r="AQ47" s="384"/>
      <c r="AR47" s="384"/>
      <c r="AS47" s="384"/>
      <c r="AT47" s="384"/>
      <c r="AU47" s="384"/>
      <c r="AV47" s="384"/>
      <c r="AW47" s="384"/>
      <c r="AX47" s="383"/>
      <c r="AY47" s="383"/>
      <c r="AZ47" s="383"/>
      <c r="BA47" s="383"/>
      <c r="BB47" s="383"/>
      <c r="BC47" s="383"/>
    </row>
    <row r="48" spans="1:57" ht="18" customHeight="1" thickBot="1">
      <c r="C48" s="749"/>
      <c r="D48" s="745"/>
      <c r="E48" s="746"/>
      <c r="F48" s="746"/>
      <c r="G48" s="746"/>
      <c r="H48" s="746"/>
      <c r="I48" s="746"/>
      <c r="J48" s="746"/>
      <c r="K48" s="746"/>
      <c r="L48" s="746"/>
      <c r="M48" s="746"/>
      <c r="N48" s="746"/>
      <c r="O48" s="746"/>
      <c r="P48" s="747"/>
      <c r="Q48" s="749"/>
      <c r="R48" s="749"/>
      <c r="S48" s="749"/>
      <c r="T48" s="749"/>
      <c r="U48" s="749"/>
      <c r="V48" s="749"/>
      <c r="W48" s="749"/>
      <c r="X48" s="749"/>
      <c r="Y48" s="749"/>
      <c r="Z48" s="749"/>
      <c r="AA48" s="749"/>
      <c r="AB48" s="749"/>
      <c r="AC48" s="749"/>
      <c r="AD48" s="749"/>
      <c r="AE48" s="749"/>
      <c r="AF48" s="749"/>
      <c r="AG48" s="749"/>
      <c r="AH48" s="749"/>
      <c r="AI48" s="749"/>
      <c r="AJ48" s="749"/>
      <c r="AK48" s="772" t="s">
        <v>183</v>
      </c>
      <c r="AL48" s="772"/>
      <c r="AM48" s="772"/>
      <c r="AN48" s="772" t="s">
        <v>148</v>
      </c>
      <c r="AO48" s="772"/>
      <c r="AP48" s="772"/>
      <c r="AQ48" s="386"/>
      <c r="AR48" s="387"/>
      <c r="AS48" s="387"/>
      <c r="AT48" s="386"/>
      <c r="AU48" s="386"/>
      <c r="AV48" s="386"/>
      <c r="AW48" s="386"/>
      <c r="AX48" s="383"/>
      <c r="AY48" s="383"/>
      <c r="AZ48" s="383"/>
      <c r="BA48" s="383"/>
      <c r="BB48" s="383"/>
      <c r="BC48" s="383"/>
    </row>
    <row r="49" spans="1:61" ht="18" customHeight="1" thickTop="1">
      <c r="C49" s="388">
        <v>1</v>
      </c>
      <c r="D49" s="767" t="s">
        <v>351</v>
      </c>
      <c r="E49" s="768"/>
      <c r="F49" s="768"/>
      <c r="G49" s="768"/>
      <c r="H49" s="768"/>
      <c r="I49" s="768"/>
      <c r="J49" s="768"/>
      <c r="K49" s="768"/>
      <c r="L49" s="768"/>
      <c r="M49" s="768"/>
      <c r="N49" s="768"/>
      <c r="O49" s="768"/>
      <c r="P49" s="769"/>
      <c r="Q49" s="770">
        <f ca="1">補助金額計算書【遮光資材・反射シート・ハウス以外】!E50</f>
        <v>0</v>
      </c>
      <c r="R49" s="770"/>
      <c r="S49" s="770"/>
      <c r="T49" s="770"/>
      <c r="U49" s="770">
        <f ca="1">補助金額計算書【遮光資材・反射シート・ハウス以外】!I50</f>
        <v>0</v>
      </c>
      <c r="V49" s="770"/>
      <c r="W49" s="770"/>
      <c r="X49" s="770"/>
      <c r="Y49" s="770">
        <f ca="1">補助金額計算書【遮光資材・反射シート・ハウス以外】!J51*1000</f>
        <v>0</v>
      </c>
      <c r="Z49" s="770"/>
      <c r="AA49" s="770"/>
      <c r="AB49" s="770"/>
      <c r="AC49" s="770">
        <f ca="1">補助金額計算書【遮光資材・反射シート・ハウス以外】!K51*1000</f>
        <v>0</v>
      </c>
      <c r="AD49" s="770"/>
      <c r="AE49" s="770"/>
      <c r="AF49" s="770"/>
      <c r="AG49" s="770">
        <f ca="1">Q49-Y49-AC49</f>
        <v>0</v>
      </c>
      <c r="AH49" s="770"/>
      <c r="AI49" s="770"/>
      <c r="AJ49" s="770"/>
      <c r="AK49" s="771"/>
      <c r="AL49" s="771"/>
      <c r="AM49" s="771"/>
      <c r="AN49" s="771"/>
      <c r="AO49" s="771"/>
      <c r="AP49" s="771"/>
      <c r="AQ49" s="385"/>
      <c r="AR49" s="385"/>
      <c r="AS49" s="385"/>
      <c r="AT49" s="385"/>
      <c r="AU49" s="385"/>
      <c r="AV49" s="385"/>
      <c r="AW49" s="385"/>
      <c r="AX49" s="383"/>
      <c r="AY49" s="383"/>
      <c r="AZ49" s="383"/>
      <c r="BA49" s="383"/>
      <c r="BB49" s="383"/>
      <c r="BC49" s="383"/>
    </row>
    <row r="50" spans="1:61" ht="18" customHeight="1">
      <c r="C50" s="389"/>
      <c r="D50" s="774"/>
      <c r="E50" s="775"/>
      <c r="F50" s="775"/>
      <c r="G50" s="775"/>
      <c r="H50" s="775"/>
      <c r="I50" s="775"/>
      <c r="J50" s="775"/>
      <c r="K50" s="775"/>
      <c r="L50" s="775"/>
      <c r="M50" s="775"/>
      <c r="N50" s="775"/>
      <c r="O50" s="775"/>
      <c r="P50" s="776"/>
      <c r="Q50" s="779"/>
      <c r="R50" s="779"/>
      <c r="S50" s="779"/>
      <c r="T50" s="779"/>
      <c r="U50" s="779"/>
      <c r="V50" s="779"/>
      <c r="W50" s="779"/>
      <c r="X50" s="779"/>
      <c r="Y50" s="779"/>
      <c r="Z50" s="779"/>
      <c r="AA50" s="779"/>
      <c r="AB50" s="779"/>
      <c r="AC50" s="779"/>
      <c r="AD50" s="779"/>
      <c r="AE50" s="779"/>
      <c r="AF50" s="779"/>
      <c r="AG50" s="779"/>
      <c r="AH50" s="779"/>
      <c r="AI50" s="779"/>
      <c r="AJ50" s="779"/>
      <c r="AK50" s="779"/>
      <c r="AL50" s="779"/>
      <c r="AM50" s="779"/>
      <c r="AN50" s="779"/>
      <c r="AO50" s="779"/>
      <c r="AP50" s="779"/>
    </row>
    <row r="51" spans="1:61" ht="18" customHeight="1">
      <c r="C51" s="748" t="s">
        <v>149</v>
      </c>
      <c r="D51" s="748"/>
      <c r="E51" s="748"/>
      <c r="F51" s="748"/>
      <c r="G51" s="748"/>
      <c r="H51" s="748"/>
      <c r="I51" s="748"/>
      <c r="J51" s="748"/>
      <c r="K51" s="748"/>
      <c r="L51" s="748"/>
      <c r="M51" s="748"/>
      <c r="N51" s="748"/>
      <c r="O51" s="748"/>
      <c r="P51" s="748"/>
      <c r="Q51" s="780">
        <f ca="1">SUM(Q49:T50)</f>
        <v>0</v>
      </c>
      <c r="R51" s="780"/>
      <c r="S51" s="780"/>
      <c r="T51" s="780"/>
      <c r="U51" s="780">
        <f ca="1">SUM(U49:X50)</f>
        <v>0</v>
      </c>
      <c r="V51" s="780"/>
      <c r="W51" s="780"/>
      <c r="X51" s="780"/>
      <c r="Y51" s="780">
        <f ca="1">SUM(Y49:AB50)</f>
        <v>0</v>
      </c>
      <c r="Z51" s="780"/>
      <c r="AA51" s="780"/>
      <c r="AB51" s="780"/>
      <c r="AC51" s="780">
        <f ca="1">SUM(AC49:AF50)</f>
        <v>0</v>
      </c>
      <c r="AD51" s="780"/>
      <c r="AE51" s="780"/>
      <c r="AF51" s="780"/>
      <c r="AG51" s="780">
        <f ca="1">SUM(AG49:AJ50)</f>
        <v>0</v>
      </c>
      <c r="AH51" s="780"/>
      <c r="AI51" s="780"/>
      <c r="AJ51" s="780"/>
      <c r="AK51" s="780">
        <f>SUM(AK49:AM50)</f>
        <v>0</v>
      </c>
      <c r="AL51" s="780"/>
      <c r="AM51" s="780"/>
      <c r="AN51" s="779"/>
      <c r="AO51" s="779"/>
      <c r="AP51" s="779"/>
    </row>
    <row r="52" spans="1:61" ht="15" customHeight="1">
      <c r="C52" s="379" t="s">
        <v>150</v>
      </c>
      <c r="D52" s="390"/>
      <c r="E52" s="390"/>
      <c r="F52" s="390"/>
      <c r="G52" s="390"/>
      <c r="H52" s="390"/>
      <c r="I52" s="390"/>
      <c r="J52" s="390"/>
      <c r="K52" s="390"/>
      <c r="L52" s="390"/>
      <c r="M52" s="390"/>
      <c r="N52" s="390"/>
      <c r="O52" s="390"/>
      <c r="P52" s="390"/>
      <c r="Q52" s="390"/>
      <c r="R52" s="390"/>
      <c r="S52" s="391"/>
      <c r="T52" s="390"/>
      <c r="U52" s="390"/>
      <c r="V52" s="391"/>
      <c r="W52" s="391"/>
      <c r="X52" s="390"/>
      <c r="Y52" s="390"/>
      <c r="Z52" s="391"/>
      <c r="AA52" s="391"/>
      <c r="AB52" s="391"/>
      <c r="AC52" s="391"/>
      <c r="AD52" s="391"/>
      <c r="AE52" s="391"/>
      <c r="AF52" s="391"/>
      <c r="AG52" s="391"/>
      <c r="AH52" s="391"/>
    </row>
    <row r="53" spans="1:61" ht="15" customHeight="1">
      <c r="C53" s="379" t="s">
        <v>151</v>
      </c>
      <c r="D53" s="390"/>
      <c r="E53" s="390"/>
      <c r="F53" s="390"/>
      <c r="G53" s="390"/>
      <c r="H53" s="390"/>
      <c r="I53" s="390"/>
      <c r="J53" s="390"/>
      <c r="K53" s="390"/>
      <c r="L53" s="390"/>
      <c r="M53" s="390"/>
      <c r="N53" s="390"/>
      <c r="O53" s="390"/>
      <c r="P53" s="390"/>
      <c r="Q53" s="390"/>
      <c r="R53" s="390"/>
      <c r="S53" s="390"/>
      <c r="T53" s="390"/>
      <c r="U53" s="391"/>
      <c r="V53" s="390"/>
      <c r="W53" s="390"/>
      <c r="X53" s="391"/>
      <c r="Y53" s="391"/>
      <c r="Z53" s="390"/>
      <c r="AA53" s="390"/>
      <c r="AB53" s="391"/>
      <c r="AC53" s="391"/>
      <c r="AD53" s="391"/>
      <c r="AE53" s="391"/>
      <c r="AF53" s="391"/>
      <c r="AG53" s="391"/>
      <c r="AH53" s="391"/>
      <c r="AI53" s="391"/>
      <c r="AJ53" s="391"/>
      <c r="AL53" s="383"/>
      <c r="AM53" s="383"/>
      <c r="AN53" s="383"/>
      <c r="AO53" s="383"/>
      <c r="AP53" s="383"/>
      <c r="AQ53" s="383"/>
      <c r="AR53" s="383"/>
      <c r="AV53" s="382"/>
      <c r="AW53" s="382"/>
      <c r="AX53" s="382"/>
      <c r="AY53" s="382"/>
      <c r="AZ53" s="383"/>
      <c r="BA53" s="383"/>
      <c r="BB53" s="383"/>
      <c r="BC53" s="383"/>
      <c r="BD53" s="383"/>
      <c r="BE53" s="383"/>
      <c r="BF53" s="383"/>
      <c r="BG53" s="383"/>
      <c r="BH53" s="383"/>
      <c r="BI53" s="383"/>
    </row>
    <row r="54" spans="1:61" ht="18" customHeight="1">
      <c r="D54" s="390"/>
      <c r="E54" s="390"/>
      <c r="F54" s="390"/>
      <c r="G54" s="390"/>
      <c r="H54" s="390"/>
      <c r="I54" s="390"/>
      <c r="J54" s="390"/>
      <c r="K54" s="390"/>
      <c r="L54" s="390"/>
      <c r="M54" s="390"/>
      <c r="N54" s="390"/>
      <c r="O54" s="390"/>
      <c r="P54" s="390"/>
      <c r="Q54" s="390"/>
      <c r="R54" s="390"/>
      <c r="S54" s="390"/>
      <c r="T54" s="390"/>
      <c r="U54" s="390"/>
      <c r="V54" s="390"/>
      <c r="W54" s="390"/>
      <c r="X54" s="391"/>
      <c r="Y54" s="391"/>
      <c r="Z54" s="390"/>
      <c r="AA54" s="390"/>
      <c r="AB54" s="391"/>
      <c r="AC54" s="391"/>
      <c r="AD54" s="391"/>
      <c r="AE54" s="391"/>
      <c r="AF54" s="391"/>
      <c r="AG54" s="391"/>
      <c r="AH54" s="391"/>
      <c r="AI54" s="391"/>
      <c r="AJ54" s="391"/>
      <c r="AL54" s="383"/>
      <c r="AM54" s="383"/>
      <c r="AN54" s="383"/>
      <c r="AO54" s="383"/>
      <c r="AP54" s="383"/>
      <c r="AQ54" s="383"/>
      <c r="AR54" s="383"/>
      <c r="AV54" s="382"/>
      <c r="AW54" s="382"/>
      <c r="AX54" s="382"/>
      <c r="AY54" s="382"/>
      <c r="AZ54" s="383"/>
      <c r="BA54" s="383"/>
      <c r="BB54" s="383"/>
      <c r="BC54" s="383"/>
      <c r="BD54" s="383"/>
      <c r="BE54" s="383"/>
      <c r="BF54" s="383"/>
      <c r="BG54" s="383"/>
      <c r="BH54" s="383"/>
      <c r="BI54" s="383"/>
    </row>
    <row r="55" spans="1:61" ht="18" customHeight="1">
      <c r="C55" s="390"/>
      <c r="D55" s="390"/>
      <c r="E55" s="390"/>
      <c r="F55" s="392"/>
      <c r="G55" s="392"/>
      <c r="H55" s="392"/>
      <c r="I55" s="393"/>
      <c r="J55" s="393"/>
      <c r="K55" s="393"/>
      <c r="L55" s="393"/>
      <c r="M55" s="393"/>
      <c r="N55" s="393"/>
      <c r="O55" s="394"/>
      <c r="P55" s="394"/>
      <c r="Q55" s="394"/>
      <c r="R55" s="394"/>
      <c r="S55" s="394"/>
      <c r="T55" s="394"/>
      <c r="U55" s="394"/>
      <c r="V55" s="394"/>
      <c r="W55" s="394"/>
      <c r="X55" s="380"/>
      <c r="Y55" s="395"/>
      <c r="Z55" s="380"/>
      <c r="AA55" s="380"/>
      <c r="AD55" s="380"/>
      <c r="AG55" s="380"/>
      <c r="AJ55" s="380"/>
    </row>
    <row r="56" spans="1:61" ht="18" customHeight="1">
      <c r="A56" s="372" t="s">
        <v>203</v>
      </c>
      <c r="C56" s="374"/>
      <c r="D56" s="374"/>
      <c r="E56" s="374"/>
      <c r="F56" s="374"/>
      <c r="G56" s="374"/>
      <c r="H56" s="374"/>
      <c r="I56" s="374"/>
      <c r="J56" s="396"/>
      <c r="K56" s="396"/>
      <c r="L56" s="396"/>
      <c r="M56" s="396"/>
      <c r="N56" s="396"/>
      <c r="O56" s="374"/>
      <c r="P56" s="374"/>
      <c r="Q56" s="397"/>
      <c r="R56" s="397"/>
      <c r="S56" s="397"/>
      <c r="T56" s="397"/>
      <c r="U56" s="397"/>
      <c r="V56" s="397"/>
      <c r="W56" s="397"/>
      <c r="X56" s="397"/>
      <c r="Y56" s="395"/>
      <c r="Z56" s="374"/>
      <c r="AA56" s="374"/>
      <c r="AB56" s="374"/>
    </row>
    <row r="57" spans="1:61" ht="18" customHeight="1">
      <c r="B57" s="375" t="s">
        <v>153</v>
      </c>
      <c r="C57" s="374"/>
      <c r="D57" s="374"/>
      <c r="E57" s="374"/>
      <c r="F57" s="374"/>
      <c r="G57" s="374"/>
      <c r="H57" s="374"/>
      <c r="I57" s="374"/>
      <c r="J57" s="374"/>
      <c r="K57" s="374"/>
      <c r="L57" s="374"/>
      <c r="M57" s="374"/>
      <c r="N57" s="374"/>
      <c r="O57" s="374"/>
      <c r="P57" s="374"/>
      <c r="Q57" s="398"/>
      <c r="R57" s="398"/>
      <c r="S57" s="374"/>
      <c r="T57" s="374"/>
      <c r="U57" s="398"/>
      <c r="V57" s="398"/>
      <c r="W57" s="374"/>
      <c r="X57" s="374"/>
      <c r="Y57" s="399"/>
      <c r="Z57" s="374"/>
      <c r="AA57" s="374"/>
      <c r="AB57" s="374"/>
    </row>
    <row r="58" spans="1:61" ht="18" customHeight="1">
      <c r="B58" s="375" t="s">
        <v>154</v>
      </c>
      <c r="C58" s="391"/>
      <c r="D58" s="391"/>
      <c r="E58" s="391"/>
      <c r="F58" s="374"/>
      <c r="G58" s="374"/>
      <c r="H58" s="374"/>
      <c r="I58" s="374"/>
      <c r="J58" s="374"/>
      <c r="K58" s="374"/>
      <c r="L58" s="374"/>
      <c r="M58" s="374"/>
      <c r="N58" s="374"/>
      <c r="O58" s="398"/>
      <c r="P58" s="398"/>
      <c r="Q58" s="398"/>
      <c r="R58" s="398"/>
      <c r="S58" s="398"/>
      <c r="T58" s="398"/>
      <c r="U58" s="398"/>
      <c r="V58" s="398"/>
      <c r="W58" s="398"/>
      <c r="X58" s="398"/>
      <c r="Y58" s="399"/>
      <c r="AE58" s="371"/>
      <c r="AF58" s="371"/>
      <c r="AG58" s="371"/>
      <c r="AH58" s="371"/>
      <c r="AI58" s="371"/>
      <c r="AJ58" s="371"/>
    </row>
    <row r="59" spans="1:61" ht="18" customHeight="1">
      <c r="B59" s="375" t="s">
        <v>155</v>
      </c>
    </row>
    <row r="60" spans="1:61" ht="18" customHeight="1">
      <c r="B60" s="375" t="s">
        <v>156</v>
      </c>
      <c r="E60" s="374"/>
      <c r="F60" s="374"/>
      <c r="G60" s="374"/>
      <c r="J60" s="374"/>
      <c r="K60" s="374"/>
      <c r="N60" s="374"/>
      <c r="O60" s="374"/>
      <c r="R60" s="374"/>
      <c r="S60" s="374"/>
      <c r="V60" s="374"/>
      <c r="W60" s="374"/>
      <c r="Z60" s="374"/>
      <c r="AA60" s="374"/>
    </row>
    <row r="61" spans="1:61" ht="18" customHeight="1">
      <c r="B61" s="375" t="s">
        <v>157</v>
      </c>
      <c r="C61" s="374"/>
      <c r="AE61" s="371"/>
      <c r="AF61" s="371"/>
      <c r="AG61" s="371"/>
      <c r="AH61" s="371"/>
      <c r="AI61" s="371"/>
      <c r="AJ61" s="371"/>
      <c r="AK61" s="371"/>
      <c r="AL61" s="371"/>
      <c r="AM61" s="371"/>
      <c r="AN61" s="371"/>
      <c r="AO61" s="371"/>
      <c r="AP61" s="371"/>
      <c r="AQ61" s="371"/>
      <c r="AR61" s="371"/>
      <c r="AS61" s="371"/>
      <c r="AT61" s="371"/>
      <c r="AU61" s="371"/>
      <c r="AV61" s="371"/>
      <c r="AW61" s="371"/>
      <c r="AX61" s="371"/>
      <c r="AY61" s="371"/>
      <c r="AZ61" s="371"/>
      <c r="BA61" s="371"/>
      <c r="BB61" s="371"/>
      <c r="BC61" s="371"/>
      <c r="BD61" s="371"/>
      <c r="BE61" s="371"/>
    </row>
    <row r="62" spans="1:61" ht="18" customHeight="1">
      <c r="B62" s="375" t="s">
        <v>158</v>
      </c>
    </row>
    <row r="63" spans="1:61" ht="18" customHeight="1">
      <c r="B63" s="375" t="s">
        <v>159</v>
      </c>
    </row>
    <row r="64" spans="1:61" ht="18" customHeight="1">
      <c r="B64" s="375"/>
      <c r="D64" s="375" t="s">
        <v>160</v>
      </c>
    </row>
    <row r="65" spans="2:14" ht="18" customHeight="1">
      <c r="B65" s="375" t="s">
        <v>161</v>
      </c>
    </row>
    <row r="66" spans="2:14" ht="18" customHeight="1">
      <c r="B66" s="375" t="s">
        <v>304</v>
      </c>
    </row>
    <row r="71" spans="2:14" ht="18" customHeight="1">
      <c r="C71" s="377"/>
      <c r="D71" s="377"/>
      <c r="E71" s="377"/>
      <c r="F71" s="377"/>
      <c r="G71" s="377"/>
      <c r="H71" s="377"/>
      <c r="I71" s="377"/>
      <c r="J71" s="377"/>
      <c r="K71" s="377"/>
      <c r="L71" s="377"/>
      <c r="M71" s="377"/>
      <c r="N71" s="377"/>
    </row>
  </sheetData>
  <sheetProtection sheet="1" objects="1" scenarios="1" formatRows="0"/>
  <mergeCells count="130">
    <mergeCell ref="D50:P50"/>
    <mergeCell ref="A3:AP4"/>
    <mergeCell ref="AN51:AP51"/>
    <mergeCell ref="C51:P51"/>
    <mergeCell ref="Q51:T51"/>
    <mergeCell ref="U51:X51"/>
    <mergeCell ref="Y51:AB51"/>
    <mergeCell ref="AC51:AF51"/>
    <mergeCell ref="AG51:AJ51"/>
    <mergeCell ref="AK51:AM51"/>
    <mergeCell ref="G22:H22"/>
    <mergeCell ref="X7:AC7"/>
    <mergeCell ref="X6:AC6"/>
    <mergeCell ref="C34:U34"/>
    <mergeCell ref="C35:U35"/>
    <mergeCell ref="V35:AN35"/>
    <mergeCell ref="V34:AN34"/>
    <mergeCell ref="AK50:AM50"/>
    <mergeCell ref="AN50:AP50"/>
    <mergeCell ref="Q50:T50"/>
    <mergeCell ref="U50:X50"/>
    <mergeCell ref="Y50:AB50"/>
    <mergeCell ref="AC50:AF50"/>
    <mergeCell ref="AG50:AJ50"/>
    <mergeCell ref="AC49:AF49"/>
    <mergeCell ref="Q49:T49"/>
    <mergeCell ref="Q46:T48"/>
    <mergeCell ref="U46:X48"/>
    <mergeCell ref="Y47:AB48"/>
    <mergeCell ref="AC47:AF48"/>
    <mergeCell ref="AK49:AM49"/>
    <mergeCell ref="AN49:AP49"/>
    <mergeCell ref="AN48:AP48"/>
    <mergeCell ref="AK47:AP47"/>
    <mergeCell ref="Y46:AP46"/>
    <mergeCell ref="Y49:AB49"/>
    <mergeCell ref="AG49:AJ49"/>
    <mergeCell ref="AK48:AM48"/>
    <mergeCell ref="AG47:AJ48"/>
    <mergeCell ref="U49:X49"/>
    <mergeCell ref="D49:P49"/>
    <mergeCell ref="AH40:AJ40"/>
    <mergeCell ref="AK40:AM40"/>
    <mergeCell ref="AN40:AP40"/>
    <mergeCell ref="AE38:AG39"/>
    <mergeCell ref="AH38:AJ39"/>
    <mergeCell ref="AK38:AM39"/>
    <mergeCell ref="AN38:AP39"/>
    <mergeCell ref="AB41:AD41"/>
    <mergeCell ref="AE41:AG41"/>
    <mergeCell ref="AH41:AJ41"/>
    <mergeCell ref="AK41:AM41"/>
    <mergeCell ref="AN41:AP41"/>
    <mergeCell ref="Y40:AA40"/>
    <mergeCell ref="AB40:AD40"/>
    <mergeCell ref="AE40:AG40"/>
    <mergeCell ref="S38:U39"/>
    <mergeCell ref="V38:X39"/>
    <mergeCell ref="Y38:AA39"/>
    <mergeCell ref="AB38:AD39"/>
    <mergeCell ref="S41:U41"/>
    <mergeCell ref="V41:X41"/>
    <mergeCell ref="Y41:AA41"/>
    <mergeCell ref="G38:I39"/>
    <mergeCell ref="C41:F41"/>
    <mergeCell ref="G41:I41"/>
    <mergeCell ref="C46:C48"/>
    <mergeCell ref="D46:P48"/>
    <mergeCell ref="C38:F39"/>
    <mergeCell ref="C40:F40"/>
    <mergeCell ref="G40:I40"/>
    <mergeCell ref="J40:L40"/>
    <mergeCell ref="J41:L41"/>
    <mergeCell ref="M41:O41"/>
    <mergeCell ref="P41:R41"/>
    <mergeCell ref="S40:U40"/>
    <mergeCell ref="V40:X40"/>
    <mergeCell ref="S28:V28"/>
    <mergeCell ref="M40:O40"/>
    <mergeCell ref="L28:N28"/>
    <mergeCell ref="L26:N26"/>
    <mergeCell ref="O25:R25"/>
    <mergeCell ref="O28:R28"/>
    <mergeCell ref="L27:N27"/>
    <mergeCell ref="L25:N25"/>
    <mergeCell ref="W27:Z27"/>
    <mergeCell ref="S25:V25"/>
    <mergeCell ref="S26:V26"/>
    <mergeCell ref="S27:V27"/>
    <mergeCell ref="W25:Z25"/>
    <mergeCell ref="W26:Z26"/>
    <mergeCell ref="P40:R40"/>
    <mergeCell ref="J38:L39"/>
    <mergeCell ref="M38:O39"/>
    <mergeCell ref="P38:R39"/>
    <mergeCell ref="C18:AN18"/>
    <mergeCell ref="I22:Z22"/>
    <mergeCell ref="O24:R24"/>
    <mergeCell ref="O23:R23"/>
    <mergeCell ref="G23:N24"/>
    <mergeCell ref="C23:F24"/>
    <mergeCell ref="C25:F28"/>
    <mergeCell ref="W28:Z28"/>
    <mergeCell ref="O26:R26"/>
    <mergeCell ref="O27:R27"/>
    <mergeCell ref="G28:K28"/>
    <mergeCell ref="G27:K27"/>
    <mergeCell ref="G26:K26"/>
    <mergeCell ref="G25:K25"/>
    <mergeCell ref="S23:V23"/>
    <mergeCell ref="S24:V24"/>
    <mergeCell ref="W23:Z23"/>
    <mergeCell ref="W24:Z24"/>
    <mergeCell ref="AD6:AN6"/>
    <mergeCell ref="AD7:AN7"/>
    <mergeCell ref="C14:G14"/>
    <mergeCell ref="C12:G12"/>
    <mergeCell ref="C11:G11"/>
    <mergeCell ref="T12:Y12"/>
    <mergeCell ref="T11:Y11"/>
    <mergeCell ref="C13:G13"/>
    <mergeCell ref="T13:Y13"/>
    <mergeCell ref="H12:S12"/>
    <mergeCell ref="H11:S11"/>
    <mergeCell ref="Z12:AN12"/>
    <mergeCell ref="Z11:AN11"/>
    <mergeCell ref="H14:S14"/>
    <mergeCell ref="H13:S13"/>
    <mergeCell ref="Z13:AI13"/>
    <mergeCell ref="AJ13:AN13"/>
  </mergeCells>
  <phoneticPr fontId="2"/>
  <printOptions horizontalCentered="1"/>
  <pageMargins left="0.39370078740157483" right="0.39370078740157483" top="0.59055118110236227" bottom="0.59055118110236227" header="0.19685039370078741" footer="0.19685039370078741"/>
  <pageSetup paperSize="9" scale="64" fitToHeight="0" orientation="portrait" r:id="rId1"/>
  <rowBreaks count="1" manualBreakCount="1">
    <brk id="3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E08F54CC-9E4F-477D-9628-E22613424C7D}">
          <x14:formula1>
            <xm:f>'リスト（編集しないこと）'!#REF!</xm:f>
          </x14:formula1>
          <xm:sqref>AA22:AG22</xm:sqref>
        </x14:dataValidation>
        <x14:dataValidation type="list" allowBlank="1" showInputMessage="1" showErrorMessage="1" xr:uid="{A115CBF2-B81A-48D6-BD86-86CEE2213613}">
          <x14:formula1>
            <xm:f>'リスト（編集しないこと）'!$F$3:$F$4</xm:f>
          </x14:formula1>
          <xm:sqref>I22:Z22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0B928-FCDA-4ADB-AC37-FA3A4077AD93}">
  <sheetPr>
    <tabColor rgb="FF336699"/>
  </sheetPr>
  <dimension ref="A1:G72"/>
  <sheetViews>
    <sheetView view="pageBreakPreview" zoomScale="90" zoomScaleNormal="100" zoomScaleSheetLayoutView="90" workbookViewId="0">
      <selection activeCell="C22" sqref="C22"/>
    </sheetView>
  </sheetViews>
  <sheetFormatPr defaultRowHeight="18.75"/>
  <cols>
    <col min="1" max="1" width="15.125" customWidth="1"/>
    <col min="2" max="2" width="20.625" customWidth="1"/>
    <col min="3" max="3" width="23.375" customWidth="1"/>
    <col min="4" max="4" width="15" customWidth="1"/>
    <col min="5" max="5" width="9.625" customWidth="1"/>
    <col min="6" max="6" width="9.75" customWidth="1"/>
    <col min="7" max="7" width="11.625" customWidth="1"/>
  </cols>
  <sheetData>
    <row r="1" spans="1:7" ht="13.5" customHeight="1">
      <c r="A1" t="s">
        <v>210</v>
      </c>
    </row>
    <row r="2" spans="1:7" s="1" customFormat="1" ht="12" customHeight="1">
      <c r="A2" s="18" t="s">
        <v>20</v>
      </c>
      <c r="B2" s="18" t="s">
        <v>6</v>
      </c>
      <c r="C2" s="19" t="s">
        <v>211</v>
      </c>
      <c r="D2" s="19" t="s">
        <v>212</v>
      </c>
      <c r="E2" s="18" t="s">
        <v>213</v>
      </c>
      <c r="F2" s="2"/>
      <c r="G2" s="20"/>
    </row>
    <row r="3" spans="1:7" s="2" customFormat="1" ht="12.75" customHeight="1">
      <c r="A3" s="782" t="s">
        <v>310</v>
      </c>
      <c r="B3" s="38" t="s">
        <v>311</v>
      </c>
      <c r="C3" s="39" t="s">
        <v>312</v>
      </c>
      <c r="D3" s="39"/>
      <c r="E3" s="39" t="s">
        <v>217</v>
      </c>
    </row>
    <row r="4" spans="1:7" s="2" customFormat="1" ht="12.75" customHeight="1">
      <c r="A4" s="783"/>
      <c r="B4" s="40"/>
      <c r="C4" s="39" t="s">
        <v>313</v>
      </c>
      <c r="D4" s="39"/>
      <c r="E4" s="39" t="s">
        <v>314</v>
      </c>
    </row>
    <row r="5" spans="1:7" s="2" customFormat="1" ht="12" customHeight="1">
      <c r="A5" s="783"/>
      <c r="B5" s="41"/>
      <c r="C5" s="39" t="s">
        <v>315</v>
      </c>
      <c r="D5" s="39"/>
      <c r="E5" s="39" t="s">
        <v>217</v>
      </c>
    </row>
    <row r="6" spans="1:7" s="2" customFormat="1" ht="12" customHeight="1">
      <c r="A6" s="42"/>
      <c r="B6" s="39" t="s">
        <v>316</v>
      </c>
      <c r="C6" s="39" t="s">
        <v>317</v>
      </c>
      <c r="D6" s="39" t="s">
        <v>318</v>
      </c>
      <c r="E6" s="39" t="s">
        <v>319</v>
      </c>
    </row>
    <row r="7" spans="1:7" s="2" customFormat="1" ht="12" customHeight="1">
      <c r="A7" s="42"/>
      <c r="B7" s="38" t="s">
        <v>320</v>
      </c>
      <c r="C7" s="39" t="s">
        <v>321</v>
      </c>
      <c r="D7" s="39" t="s">
        <v>322</v>
      </c>
      <c r="E7" s="39" t="s">
        <v>323</v>
      </c>
    </row>
    <row r="8" spans="1:7" s="2" customFormat="1" ht="12" customHeight="1">
      <c r="A8" s="42"/>
      <c r="B8" s="41"/>
      <c r="C8" s="39" t="s">
        <v>215</v>
      </c>
      <c r="D8" s="39" t="s">
        <v>324</v>
      </c>
      <c r="E8" s="39" t="s">
        <v>325</v>
      </c>
    </row>
    <row r="9" spans="1:7" s="2" customFormat="1" ht="12" customHeight="1">
      <c r="A9" s="40"/>
      <c r="B9" s="40" t="s">
        <v>333</v>
      </c>
      <c r="C9" s="39" t="s">
        <v>326</v>
      </c>
      <c r="D9" s="39" t="s">
        <v>322</v>
      </c>
      <c r="E9" s="39" t="s">
        <v>314</v>
      </c>
    </row>
    <row r="10" spans="1:7" s="2" customFormat="1" ht="12" customHeight="1">
      <c r="A10" s="40"/>
      <c r="B10" s="40"/>
      <c r="C10" s="39" t="s">
        <v>327</v>
      </c>
      <c r="D10" s="39" t="s">
        <v>322</v>
      </c>
      <c r="E10" s="39" t="s">
        <v>325</v>
      </c>
    </row>
    <row r="11" spans="1:7" s="2" customFormat="1" ht="12" customHeight="1">
      <c r="A11" s="42"/>
      <c r="B11" s="41"/>
      <c r="C11" s="39" t="s">
        <v>328</v>
      </c>
      <c r="D11" s="39" t="s">
        <v>322</v>
      </c>
      <c r="E11" s="39" t="s">
        <v>314</v>
      </c>
    </row>
    <row r="12" spans="1:7" s="2" customFormat="1" ht="12" customHeight="1">
      <c r="A12" s="43"/>
      <c r="B12" s="41" t="s">
        <v>329</v>
      </c>
      <c r="C12" s="39" t="s">
        <v>330</v>
      </c>
      <c r="D12" s="39" t="s">
        <v>331</v>
      </c>
      <c r="E12" s="39" t="s">
        <v>332</v>
      </c>
    </row>
    <row r="13" spans="1:7" s="2" customFormat="1" ht="12" customHeight="1">
      <c r="A13"/>
      <c r="B13"/>
      <c r="C13"/>
      <c r="D13"/>
      <c r="E13"/>
    </row>
    <row r="14" spans="1:7" s="2" customFormat="1" ht="12" customHeight="1">
      <c r="A14"/>
      <c r="B14"/>
      <c r="C14"/>
      <c r="D14"/>
      <c r="E14"/>
    </row>
    <row r="15" spans="1:7" s="2" customFormat="1" ht="12" customHeight="1">
      <c r="A15"/>
      <c r="B15"/>
      <c r="C15"/>
      <c r="D15"/>
      <c r="E15"/>
    </row>
    <row r="16" spans="1:7" s="2" customFormat="1" ht="12" customHeight="1">
      <c r="A16"/>
      <c r="B16"/>
      <c r="C16"/>
      <c r="D16"/>
      <c r="E16"/>
    </row>
    <row r="17" spans="1:7" s="2" customFormat="1" ht="12" customHeight="1">
      <c r="A17"/>
      <c r="B17"/>
      <c r="C17"/>
      <c r="D17"/>
      <c r="E17"/>
    </row>
    <row r="18" spans="1:7" s="2" customFormat="1" ht="12" customHeight="1">
      <c r="A18"/>
      <c r="B18"/>
      <c r="C18"/>
      <c r="D18"/>
      <c r="E18"/>
    </row>
    <row r="19" spans="1:7" s="2" customFormat="1" ht="12" customHeight="1">
      <c r="A19"/>
      <c r="B19"/>
      <c r="C19"/>
      <c r="D19"/>
      <c r="E19"/>
    </row>
    <row r="20" spans="1:7" s="2" customFormat="1" ht="12" customHeight="1">
      <c r="A20"/>
      <c r="B20"/>
      <c r="C20"/>
      <c r="D20"/>
      <c r="E20"/>
    </row>
    <row r="21" spans="1:7" s="2" customFormat="1" ht="12" customHeight="1">
      <c r="A21"/>
      <c r="B21"/>
      <c r="C21"/>
      <c r="D21"/>
      <c r="E21"/>
    </row>
    <row r="22" spans="1:7" s="2" customFormat="1" ht="12" customHeight="1">
      <c r="A22"/>
      <c r="B22"/>
      <c r="C22"/>
      <c r="D22"/>
      <c r="E22"/>
    </row>
    <row r="23" spans="1:7" s="2" customFormat="1" ht="12" customHeight="1">
      <c r="A23"/>
      <c r="B23"/>
      <c r="C23"/>
      <c r="D23"/>
      <c r="E23"/>
    </row>
    <row r="24" spans="1:7" s="2" customFormat="1" ht="12" customHeight="1">
      <c r="A24"/>
      <c r="B24"/>
      <c r="C24"/>
      <c r="D24"/>
      <c r="E24"/>
    </row>
    <row r="25" spans="1:7" s="2" customFormat="1" ht="12" customHeight="1">
      <c r="A25"/>
      <c r="B25"/>
      <c r="C25"/>
      <c r="D25"/>
      <c r="E25"/>
    </row>
    <row r="26" spans="1:7" s="2" customFormat="1" ht="12" customHeight="1">
      <c r="A26"/>
      <c r="B26"/>
      <c r="C26"/>
      <c r="D26"/>
      <c r="E26"/>
    </row>
    <row r="27" spans="1:7" s="2" customFormat="1" ht="12" customHeight="1">
      <c r="A27"/>
      <c r="B27"/>
      <c r="C27"/>
      <c r="D27"/>
      <c r="E27"/>
    </row>
    <row r="28" spans="1:7" s="2" customFormat="1" ht="12" customHeight="1">
      <c r="A28"/>
      <c r="B28"/>
      <c r="C28"/>
      <c r="D28"/>
      <c r="E28"/>
    </row>
    <row r="29" spans="1:7" s="2" customFormat="1" ht="12" customHeight="1">
      <c r="A29"/>
      <c r="B29"/>
      <c r="C29"/>
      <c r="D29"/>
      <c r="E29"/>
      <c r="G29" s="21"/>
    </row>
    <row r="30" spans="1:7" s="2" customFormat="1" ht="12" customHeight="1">
      <c r="A30"/>
      <c r="B30"/>
      <c r="C30"/>
      <c r="D30"/>
      <c r="E30"/>
      <c r="G30" s="21"/>
    </row>
    <row r="31" spans="1:7" s="2" customFormat="1" ht="12" customHeight="1">
      <c r="A31"/>
      <c r="B31"/>
      <c r="C31"/>
      <c r="D31"/>
      <c r="E31"/>
    </row>
    <row r="32" spans="1:7" s="2" customFormat="1" ht="12" customHeight="1">
      <c r="A32"/>
      <c r="B32"/>
      <c r="C32"/>
      <c r="D32"/>
      <c r="E32"/>
    </row>
    <row r="33" spans="1:5" s="2" customFormat="1" ht="12" customHeight="1">
      <c r="A33"/>
      <c r="B33"/>
      <c r="C33"/>
      <c r="D33"/>
      <c r="E33"/>
    </row>
    <row r="34" spans="1:5" s="2" customFormat="1" ht="12" customHeight="1">
      <c r="A34"/>
      <c r="B34"/>
      <c r="C34"/>
      <c r="D34"/>
      <c r="E34"/>
    </row>
    <row r="35" spans="1:5" s="2" customFormat="1" ht="12" customHeight="1">
      <c r="A35"/>
      <c r="B35"/>
      <c r="C35"/>
      <c r="D35"/>
      <c r="E35"/>
    </row>
    <row r="36" spans="1:5" s="2" customFormat="1" ht="12" customHeight="1">
      <c r="A36"/>
      <c r="B36"/>
      <c r="C36"/>
      <c r="D36"/>
      <c r="E36"/>
    </row>
    <row r="37" spans="1:5" s="2" customFormat="1" ht="12" customHeight="1">
      <c r="A37"/>
      <c r="B37"/>
      <c r="C37"/>
      <c r="D37"/>
      <c r="E37"/>
    </row>
    <row r="38" spans="1:5" s="2" customFormat="1" ht="12" customHeight="1">
      <c r="A38"/>
      <c r="B38"/>
      <c r="C38"/>
      <c r="D38"/>
      <c r="E38"/>
    </row>
    <row r="39" spans="1:5" s="2" customFormat="1" ht="12" customHeight="1">
      <c r="A39"/>
      <c r="B39"/>
      <c r="C39"/>
      <c r="D39"/>
      <c r="E39"/>
    </row>
    <row r="40" spans="1:5" s="2" customFormat="1" ht="12" customHeight="1">
      <c r="A40"/>
      <c r="B40"/>
      <c r="C40"/>
      <c r="D40"/>
      <c r="E40"/>
    </row>
    <row r="41" spans="1:5" s="2" customFormat="1" ht="12" customHeight="1">
      <c r="A41"/>
      <c r="B41"/>
      <c r="C41"/>
      <c r="D41"/>
      <c r="E41"/>
    </row>
    <row r="42" spans="1:5" s="2" customFormat="1" ht="12" customHeight="1">
      <c r="A42"/>
      <c r="B42"/>
      <c r="C42"/>
      <c r="D42"/>
      <c r="E42"/>
    </row>
    <row r="43" spans="1:5" s="2" customFormat="1" ht="12" customHeight="1">
      <c r="A43"/>
      <c r="B43"/>
      <c r="C43"/>
      <c r="D43"/>
      <c r="E43"/>
    </row>
    <row r="44" spans="1:5" s="2" customFormat="1" ht="12" customHeight="1">
      <c r="A44"/>
      <c r="B44"/>
      <c r="C44"/>
      <c r="D44"/>
      <c r="E44"/>
    </row>
    <row r="45" spans="1:5" s="2" customFormat="1" ht="12" customHeight="1">
      <c r="A45"/>
      <c r="B45"/>
      <c r="C45"/>
      <c r="D45"/>
      <c r="E45"/>
    </row>
    <row r="46" spans="1:5" s="2" customFormat="1" ht="12" customHeight="1">
      <c r="A46"/>
      <c r="B46"/>
      <c r="C46"/>
      <c r="D46"/>
      <c r="E46"/>
    </row>
    <row r="47" spans="1:5" s="2" customFormat="1" ht="12" customHeight="1">
      <c r="A47"/>
      <c r="B47"/>
      <c r="C47"/>
      <c r="D47"/>
      <c r="E47"/>
    </row>
    <row r="48" spans="1:5" s="2" customFormat="1" ht="12" customHeight="1">
      <c r="A48"/>
      <c r="B48"/>
      <c r="C48"/>
      <c r="D48"/>
      <c r="E48"/>
    </row>
    <row r="49" spans="1:5" s="2" customFormat="1" ht="12" customHeight="1">
      <c r="A49"/>
      <c r="B49"/>
      <c r="C49"/>
      <c r="D49"/>
      <c r="E49"/>
    </row>
    <row r="50" spans="1:5" s="2" customFormat="1" ht="12" customHeight="1">
      <c r="A50"/>
      <c r="B50"/>
      <c r="C50"/>
      <c r="D50"/>
      <c r="E50"/>
    </row>
    <row r="51" spans="1:5" s="2" customFormat="1" ht="12" customHeight="1">
      <c r="A51"/>
      <c r="B51"/>
      <c r="C51"/>
      <c r="D51"/>
      <c r="E51"/>
    </row>
    <row r="52" spans="1:5" s="2" customFormat="1" ht="12" customHeight="1">
      <c r="A52"/>
      <c r="B52"/>
      <c r="C52"/>
      <c r="D52"/>
      <c r="E52"/>
    </row>
    <row r="53" spans="1:5" s="22" customFormat="1" ht="12" customHeight="1">
      <c r="A53"/>
      <c r="B53"/>
      <c r="C53"/>
      <c r="D53"/>
      <c r="E53"/>
    </row>
    <row r="54" spans="1:5" s="22" customFormat="1" ht="12" customHeight="1">
      <c r="A54"/>
      <c r="B54"/>
      <c r="C54"/>
      <c r="D54"/>
      <c r="E54"/>
    </row>
    <row r="55" spans="1:5" s="22" customFormat="1" ht="12" customHeight="1">
      <c r="A55"/>
      <c r="B55"/>
      <c r="C55"/>
      <c r="D55"/>
      <c r="E55"/>
    </row>
    <row r="56" spans="1:5" s="22" customFormat="1" ht="12" customHeight="1">
      <c r="A56"/>
      <c r="B56"/>
      <c r="C56"/>
      <c r="D56"/>
      <c r="E56"/>
    </row>
    <row r="57" spans="1:5" s="22" customFormat="1" ht="12" customHeight="1">
      <c r="A57"/>
      <c r="B57"/>
      <c r="C57"/>
      <c r="D57"/>
      <c r="E57"/>
    </row>
    <row r="58" spans="1:5" s="22" customFormat="1" ht="12" customHeight="1">
      <c r="A58"/>
      <c r="B58"/>
      <c r="C58"/>
      <c r="D58"/>
      <c r="E58"/>
    </row>
    <row r="59" spans="1:5" s="2" customFormat="1" ht="12" customHeight="1">
      <c r="A59"/>
      <c r="B59"/>
      <c r="C59"/>
      <c r="D59"/>
      <c r="E59"/>
    </row>
    <row r="60" spans="1:5" s="2" customFormat="1" ht="12" customHeight="1">
      <c r="A60"/>
      <c r="B60"/>
      <c r="C60"/>
      <c r="D60"/>
      <c r="E60"/>
    </row>
    <row r="61" spans="1:5" s="2" customFormat="1" ht="12" customHeight="1">
      <c r="A61"/>
      <c r="B61"/>
      <c r="C61"/>
      <c r="D61"/>
      <c r="E61"/>
    </row>
    <row r="62" spans="1:5" s="2" customFormat="1" ht="12" customHeight="1">
      <c r="A62"/>
      <c r="B62"/>
      <c r="C62"/>
      <c r="D62"/>
      <c r="E62"/>
    </row>
    <row r="63" spans="1:5" s="2" customFormat="1" ht="12" customHeight="1">
      <c r="A63"/>
      <c r="B63"/>
      <c r="C63"/>
      <c r="D63"/>
      <c r="E63"/>
    </row>
    <row r="64" spans="1:5" s="2" customFormat="1" ht="12" customHeight="1">
      <c r="A64"/>
      <c r="B64"/>
      <c r="C64"/>
      <c r="D64"/>
      <c r="E64"/>
    </row>
    <row r="65" spans="1:5" s="2" customFormat="1" ht="12" customHeight="1">
      <c r="A65"/>
      <c r="B65"/>
      <c r="C65"/>
      <c r="D65"/>
      <c r="E65"/>
    </row>
    <row r="66" spans="1:5" s="2" customFormat="1" ht="12" customHeight="1">
      <c r="A66"/>
      <c r="B66"/>
      <c r="C66"/>
      <c r="D66"/>
      <c r="E66"/>
    </row>
    <row r="67" spans="1:5" s="2" customFormat="1" ht="12" customHeight="1">
      <c r="A67"/>
      <c r="B67"/>
      <c r="C67"/>
      <c r="D67"/>
      <c r="E67"/>
    </row>
    <row r="68" spans="1:5" s="2" customFormat="1" ht="12" customHeight="1">
      <c r="A68"/>
      <c r="B68"/>
      <c r="C68"/>
      <c r="D68"/>
      <c r="E68"/>
    </row>
    <row r="69" spans="1:5" s="2" customFormat="1" ht="12" customHeight="1">
      <c r="A69"/>
      <c r="B69"/>
      <c r="C69"/>
      <c r="D69"/>
      <c r="E69"/>
    </row>
    <row r="70" spans="1:5" s="2" customFormat="1" ht="12" customHeight="1">
      <c r="A70"/>
      <c r="B70"/>
      <c r="C70"/>
      <c r="D70"/>
      <c r="E70"/>
    </row>
    <row r="71" spans="1:5" s="2" customFormat="1" ht="12" customHeight="1">
      <c r="A71"/>
      <c r="B71"/>
      <c r="C71"/>
      <c r="D71"/>
      <c r="E71"/>
    </row>
    <row r="72" spans="1:5" s="2" customFormat="1" ht="12" customHeight="1">
      <c r="A72"/>
      <c r="B72"/>
      <c r="C72"/>
      <c r="D72"/>
      <c r="E72"/>
    </row>
  </sheetData>
  <mergeCells count="1">
    <mergeCell ref="A3:A5"/>
  </mergeCells>
  <phoneticPr fontId="2"/>
  <pageMargins left="0.59055118110236227" right="0.39370078740157483" top="0.55118110236220474" bottom="0.55118110236220474" header="0.31496062992125984" footer="0.31496062992125984"/>
  <pageSetup paperSize="9" scale="83" fitToWidth="0" orientation="portrait" r:id="rId1"/>
  <rowBreaks count="1" manualBreakCount="1">
    <brk id="71"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9</vt:i4>
      </vt:variant>
    </vt:vector>
  </HeadingPairs>
  <TitlesOfParts>
    <vt:vector baseType="lpstr" size="19">
      <vt:lpstr>【様式1】要望調査票</vt:lpstr>
      <vt:lpstr>【様式２】取組主体計画</vt:lpstr>
      <vt:lpstr>補助金額計算書【遮光資材・反射シート・ハウス以外】</vt:lpstr>
      <vt:lpstr>補助金額計算書【遮光資材】</vt:lpstr>
      <vt:lpstr>補助金額計算書【反射シート】</vt:lpstr>
      <vt:lpstr>補助金額計算書【ハウス】</vt:lpstr>
      <vt:lpstr>【様式３】コピー用</vt:lpstr>
      <vt:lpstr>【別記様式第1号】実施計画書</vt:lpstr>
      <vt:lpstr>記入要領</vt:lpstr>
      <vt:lpstr>リスト（編集しないこと）</vt:lpstr>
      <vt:lpstr>【様式1】要望調査票!Print_Area</vt:lpstr>
      <vt:lpstr>【様式２】取組主体計画!Print_Area</vt:lpstr>
      <vt:lpstr>【様式３】コピー用!Print_Area</vt:lpstr>
      <vt:lpstr>記入要領!Print_Area</vt:lpstr>
      <vt:lpstr>補助金額計算書【ハウス】!Print_Area</vt:lpstr>
      <vt:lpstr>補助金額計算書【遮光資材】!Print_Area</vt:lpstr>
      <vt:lpstr>補助金額計算書【遮光資材・反射シート・ハウス以外】!Print_Area</vt:lpstr>
      <vt:lpstr>補助金額計算書【反射シート】!Print_Area</vt:lpstr>
      <vt:lpstr>【様式２】取組主体計画!Print_Titles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2026-03-03T06:18:25Z</cp:lastPrinted>
  <dcterms:created xsi:type="dcterms:W3CDTF">2023-12-15T06:15:48Z</dcterms:created>
  <dcterms:modified xsi:type="dcterms:W3CDTF">2026-03-12T06:49:38Z</dcterms:modified>
</cp:coreProperties>
</file>