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96ED1020-B741-4497-8DD8-A112B5D1C527}" revIDLastSave="0" xr10:uidLastSave="{00000000-0000-0000-0000-000000000000}"/>
  <bookViews>
    <workbookView tabRatio="708" xr2:uid="{00000000-000D-0000-FFFF-FFFF00000000}" windowHeight="10545" windowWidth="19200" xWindow="240" yWindow="0"/>
  </bookViews>
  <sheets>
    <sheet r:id="rId1" name="【様式1】要望調査票" sheetId="5"/>
    <sheet r:id="rId2" name="【様式2】取組主体計画" sheetId="3"/>
    <sheet r:id="rId3" name="補助金額計算書【収益性（ハウス除く）】" sheetId="13"/>
    <sheet r:id="rId4" name="補助金額計算書【収益性（ハウス）】" sheetId="10"/>
    <sheet r:id="rId5" name="【様式3】コピー用" sheetId="4" state="hidden"/>
    <sheet r:id="rId6" name="【別記様式第2号】実施計画書" sheetId="15" state="hidden"/>
    <sheet r:id="rId7" name="自然災害等対応取組計画（気候変動対応の場合）" sheetId="16" state="hidden"/>
    <sheet r:id="rId8" name="記入要領" sheetId="17"/>
    <sheet r:id="rId9" name="リスト（編集しないこと）" sheetId="6" state="hidden"/>
  </sheets>
  <definedNames>
    <definedName hidden="1" localSheetId="1" name="_xlnm._FilterDatabase">【様式2】取組主体計画!$A$7:$AH$29</definedName>
    <definedName localSheetId="0" name="_xlnm.Print_Area">【様式1】要望調査票!$A$1:$AP$46</definedName>
    <definedName localSheetId="1" name="_xlnm.Print_Area">【様式2】取組主体計画!$A$1:$AH$36</definedName>
    <definedName localSheetId="4" name="_xlnm.Print_Area">【様式3】コピー用!$B$1:$AW$10</definedName>
    <definedName localSheetId="7" name="_xlnm.Print_Area">記入要領!$A$1:$E$89</definedName>
    <definedName localSheetId="6" name="_xlnm.Print_Area">'自然災害等対応取組計画（気候変動対応の場合）'!$A$1:$H$46</definedName>
    <definedName localSheetId="3" name="_xlnm.Print_Area">'補助金額計算書【収益性（ハウス）】'!$B$1:$T$88</definedName>
    <definedName localSheetId="2" name="_xlnm.Print_Area">'補助金額計算書【収益性（ハウス除く）】'!$A$1:$U$36</definedName>
    <definedName localSheetId="1" name="_xlnm.Print_Titles">【様式2】取組主体計画!$A:$B,【様式2】取組主体計画!$1:$8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8" i="15" l="1"/>
  <c r="W25" i="15"/>
  <c r="W26" i="15"/>
  <c r="W27" i="15"/>
  <c r="W24" i="15"/>
  <c r="W29" i="15"/>
  <c r="L45" i="10"/>
  <c r="G6" i="10"/>
  <c r="F6" i="10"/>
  <c r="E6" i="10"/>
  <c r="D6" i="10"/>
  <c r="T107" i="10"/>
  <c r="K107" i="10"/>
  <c r="G107" i="10"/>
  <c r="G108" i="10" s="1"/>
  <c r="E107" i="10"/>
  <c r="D107" i="10"/>
  <c r="D108" i="10" s="1"/>
  <c r="J106" i="10"/>
  <c r="D106" i="10"/>
  <c r="I106" i="10" s="1"/>
  <c r="J105" i="10"/>
  <c r="D105" i="10"/>
  <c r="I105" i="10" s="1"/>
  <c r="J104" i="10"/>
  <c r="D104" i="10"/>
  <c r="I104" i="10" s="1"/>
  <c r="J103" i="10"/>
  <c r="D103" i="10"/>
  <c r="I103" i="10" s="1"/>
  <c r="J102" i="10"/>
  <c r="J107" i="10" s="1"/>
  <c r="D102" i="10"/>
  <c r="I102" i="10" s="1"/>
  <c r="J101" i="10"/>
  <c r="D101" i="10"/>
  <c r="I101" i="10" s="1"/>
  <c r="T97" i="10"/>
  <c r="K97" i="10"/>
  <c r="G97" i="10"/>
  <c r="G98" i="10" s="1"/>
  <c r="E97" i="10"/>
  <c r="J96" i="10"/>
  <c r="D96" i="10"/>
  <c r="I96" i="10" s="1"/>
  <c r="J95" i="10"/>
  <c r="D95" i="10"/>
  <c r="D97" i="10" s="1"/>
  <c r="D98" i="10" s="1"/>
  <c r="J94" i="10"/>
  <c r="D94" i="10"/>
  <c r="I94" i="10" s="1"/>
  <c r="J93" i="10"/>
  <c r="D93" i="10"/>
  <c r="I93" i="10" s="1"/>
  <c r="J92" i="10"/>
  <c r="J97" i="10" s="1"/>
  <c r="D92" i="10"/>
  <c r="I92" i="10" s="1"/>
  <c r="J91" i="10"/>
  <c r="D91" i="10"/>
  <c r="I91" i="10" s="1"/>
  <c r="T87" i="10"/>
  <c r="T77" i="10"/>
  <c r="T67" i="10"/>
  <c r="T57" i="10"/>
  <c r="T47" i="10"/>
  <c r="T37" i="10"/>
  <c r="T27" i="10"/>
  <c r="Q87" i="10"/>
  <c r="Q81" i="10"/>
  <c r="Q77" i="10"/>
  <c r="Q71" i="10"/>
  <c r="Q67" i="10"/>
  <c r="Q61" i="10"/>
  <c r="Q57" i="10"/>
  <c r="Q51" i="10"/>
  <c r="Q37" i="10"/>
  <c r="Q31" i="10"/>
  <c r="H29" i="3"/>
  <c r="L29" i="3"/>
  <c r="N4" i="3" s="1"/>
  <c r="D25" i="5" s="1"/>
  <c r="L103" i="10" l="1"/>
  <c r="M103" i="10" s="1"/>
  <c r="O103" i="10" s="1"/>
  <c r="L104" i="10"/>
  <c r="M104" i="10" s="1"/>
  <c r="O104" i="10"/>
  <c r="N104" i="10"/>
  <c r="L102" i="10"/>
  <c r="L106" i="10"/>
  <c r="M106" i="10" s="1"/>
  <c r="I107" i="10"/>
  <c r="L101" i="10"/>
  <c r="M101" i="10" s="1"/>
  <c r="N101" i="10" s="1"/>
  <c r="L105" i="10"/>
  <c r="M105" i="10" s="1"/>
  <c r="M102" i="10"/>
  <c r="O102" i="10" s="1"/>
  <c r="L92" i="10"/>
  <c r="L93" i="10"/>
  <c r="M93" i="10" s="1"/>
  <c r="N93" i="10" s="1"/>
  <c r="N91" i="10"/>
  <c r="I97" i="10"/>
  <c r="L91" i="10"/>
  <c r="M91" i="10" s="1"/>
  <c r="O91" i="10" s="1"/>
  <c r="L96" i="10"/>
  <c r="M96" i="10" s="1"/>
  <c r="L94" i="10"/>
  <c r="M94" i="10" s="1"/>
  <c r="O94" i="10"/>
  <c r="N94" i="10"/>
  <c r="M92" i="10"/>
  <c r="N92" i="10" s="1"/>
  <c r="I95" i="10"/>
  <c r="F44" i="13"/>
  <c r="D86" i="10"/>
  <c r="D85" i="10"/>
  <c r="D84" i="10"/>
  <c r="D83" i="10"/>
  <c r="D82" i="10"/>
  <c r="D81" i="10"/>
  <c r="D76" i="10"/>
  <c r="D75" i="10"/>
  <c r="D74" i="10"/>
  <c r="D73" i="10"/>
  <c r="D72" i="10"/>
  <c r="D71" i="10"/>
  <c r="D66" i="10"/>
  <c r="D65" i="10"/>
  <c r="D64" i="10"/>
  <c r="D63" i="10"/>
  <c r="D62" i="10"/>
  <c r="D61" i="10"/>
  <c r="D56" i="10"/>
  <c r="D55" i="10"/>
  <c r="D54" i="10"/>
  <c r="D53" i="10"/>
  <c r="D52" i="10"/>
  <c r="D51" i="10"/>
  <c r="D46" i="10"/>
  <c r="D45" i="10"/>
  <c r="D44" i="10"/>
  <c r="D43" i="10"/>
  <c r="D42" i="10"/>
  <c r="D41" i="10"/>
  <c r="G78" i="10"/>
  <c r="G68" i="10"/>
  <c r="G58" i="10"/>
  <c r="G48" i="10"/>
  <c r="G38" i="10"/>
  <c r="G28" i="10"/>
  <c r="G18" i="10"/>
  <c r="N106" i="10" l="1"/>
  <c r="O106" i="10"/>
  <c r="O105" i="10"/>
  <c r="N105" i="10"/>
  <c r="N102" i="10"/>
  <c r="N107" i="10" s="1"/>
  <c r="N103" i="10"/>
  <c r="M107" i="10"/>
  <c r="Q101" i="10" s="1"/>
  <c r="Q107" i="10" s="1"/>
  <c r="O101" i="10"/>
  <c r="P101" i="10"/>
  <c r="P107" i="10" s="1"/>
  <c r="P108" i="10" s="1"/>
  <c r="O96" i="10"/>
  <c r="N96" i="10"/>
  <c r="O93" i="10"/>
  <c r="L95" i="10"/>
  <c r="M95" i="10" s="1"/>
  <c r="M97" i="10" s="1"/>
  <c r="Q91" i="10" s="1"/>
  <c r="Q97" i="10" s="1"/>
  <c r="O92" i="10"/>
  <c r="Z29" i="3"/>
  <c r="Y29" i="3"/>
  <c r="X29" i="3"/>
  <c r="W29" i="3"/>
  <c r="V29" i="3"/>
  <c r="U29" i="3"/>
  <c r="R29" i="3"/>
  <c r="Q29" i="3"/>
  <c r="P29" i="3"/>
  <c r="O29" i="3"/>
  <c r="K29" i="3"/>
  <c r="L4" i="3" s="1"/>
  <c r="P4" i="3" s="1"/>
  <c r="AH29" i="3"/>
  <c r="AG29" i="3"/>
  <c r="I29" i="3"/>
  <c r="G29" i="3"/>
  <c r="B29" i="3"/>
  <c r="T28" i="3"/>
  <c r="S28" i="3"/>
  <c r="A28" i="3"/>
  <c r="T27" i="3"/>
  <c r="S27" i="3"/>
  <c r="A27" i="3"/>
  <c r="T26" i="3"/>
  <c r="S26" i="3"/>
  <c r="A26" i="3"/>
  <c r="T25" i="3"/>
  <c r="S25" i="3"/>
  <c r="A25" i="3"/>
  <c r="T24" i="3"/>
  <c r="S24" i="3"/>
  <c r="A24" i="3"/>
  <c r="T23" i="3"/>
  <c r="S23" i="3"/>
  <c r="A23" i="3"/>
  <c r="T22" i="3"/>
  <c r="S22" i="3"/>
  <c r="A22" i="3"/>
  <c r="T21" i="3"/>
  <c r="S21" i="3"/>
  <c r="A21" i="3"/>
  <c r="T20" i="3"/>
  <c r="S20" i="3"/>
  <c r="A20" i="3"/>
  <c r="T19" i="3"/>
  <c r="S19" i="3"/>
  <c r="A19" i="3"/>
  <c r="T18" i="3"/>
  <c r="S18" i="3"/>
  <c r="A18" i="3"/>
  <c r="T17" i="3"/>
  <c r="S17" i="3"/>
  <c r="A17" i="3"/>
  <c r="T16" i="3"/>
  <c r="S16" i="3"/>
  <c r="A16" i="3"/>
  <c r="T15" i="3"/>
  <c r="S15" i="3"/>
  <c r="A15" i="3"/>
  <c r="T14" i="3"/>
  <c r="S14" i="3"/>
  <c r="A14" i="3"/>
  <c r="T13" i="3"/>
  <c r="S13" i="3"/>
  <c r="A13" i="3"/>
  <c r="T12" i="3"/>
  <c r="S12" i="3"/>
  <c r="A12" i="3"/>
  <c r="T11" i="3"/>
  <c r="S11" i="3"/>
  <c r="A11" i="3"/>
  <c r="T10" i="3"/>
  <c r="S10" i="3"/>
  <c r="A10" i="3"/>
  <c r="T9" i="3"/>
  <c r="S9" i="3"/>
  <c r="A9" i="3"/>
  <c r="AA4" i="3"/>
  <c r="O107" i="10" l="1"/>
  <c r="N95" i="10"/>
  <c r="N97" i="10" s="1"/>
  <c r="O95" i="10"/>
  <c r="O97" i="10" s="1"/>
  <c r="P91" i="10"/>
  <c r="P97" i="10" s="1"/>
  <c r="P98" i="10" s="1"/>
  <c r="Y32" i="3"/>
  <c r="W32" i="3"/>
  <c r="U32" i="3"/>
  <c r="M29" i="3"/>
  <c r="N29" i="3"/>
  <c r="M32" i="3" l="1"/>
  <c r="Y50" i="15" l="1"/>
  <c r="AW7" i="5" l="1"/>
  <c r="T17" i="10"/>
  <c r="U17" i="10" s="1"/>
  <c r="J16" i="10"/>
  <c r="K17" i="10"/>
  <c r="C17" i="15"/>
  <c r="AW2" i="5"/>
  <c r="AD5" i="15"/>
  <c r="H12" i="15"/>
  <c r="Z10" i="15"/>
  <c r="AW11" i="5" l="1"/>
  <c r="AW10" i="5"/>
  <c r="AW9" i="5"/>
  <c r="AW8" i="5"/>
  <c r="AW13" i="5"/>
  <c r="AW4" i="5"/>
  <c r="AD6" i="15" s="1"/>
  <c r="AW6" i="5"/>
  <c r="H10" i="15" s="1"/>
  <c r="V36" i="15" l="1"/>
  <c r="C36" i="15"/>
  <c r="J6" i="13" l="1"/>
  <c r="U27" i="10"/>
  <c r="F35" i="13" l="1"/>
  <c r="W35" i="13" s="1"/>
  <c r="J35" i="13"/>
  <c r="I35" i="13" s="1"/>
  <c r="F26" i="13"/>
  <c r="W26" i="13" s="1"/>
  <c r="J26" i="13"/>
  <c r="I26" i="13" s="1"/>
  <c r="F27" i="13"/>
  <c r="W27" i="13" s="1"/>
  <c r="J27" i="13"/>
  <c r="I27" i="13" s="1"/>
  <c r="F28" i="13"/>
  <c r="W28" i="13" s="1"/>
  <c r="J28" i="13"/>
  <c r="I28" i="13" s="1"/>
  <c r="F29" i="13"/>
  <c r="W29" i="13" s="1"/>
  <c r="J29" i="13"/>
  <c r="I29" i="13" s="1"/>
  <c r="K29" i="13" s="1"/>
  <c r="X29" i="13" s="1"/>
  <c r="F30" i="13"/>
  <c r="W30" i="13" s="1"/>
  <c r="J30" i="13"/>
  <c r="I30" i="13" s="1"/>
  <c r="F31" i="13"/>
  <c r="W31" i="13" s="1"/>
  <c r="J31" i="13"/>
  <c r="I31" i="13" s="1"/>
  <c r="F32" i="13"/>
  <c r="W32" i="13" s="1"/>
  <c r="J32" i="13"/>
  <c r="I32" i="13" s="1"/>
  <c r="F33" i="13"/>
  <c r="W33" i="13" s="1"/>
  <c r="J33" i="13"/>
  <c r="I33" i="13" s="1"/>
  <c r="K33" i="13" s="1"/>
  <c r="X33" i="13" s="1"/>
  <c r="F34" i="13"/>
  <c r="W34" i="13" s="1"/>
  <c r="J34" i="13"/>
  <c r="I34" i="13" s="1"/>
  <c r="F22" i="13"/>
  <c r="W22" i="13" s="1"/>
  <c r="J22" i="13"/>
  <c r="I22" i="13" s="1"/>
  <c r="F23" i="13"/>
  <c r="W23" i="13" s="1"/>
  <c r="J23" i="13"/>
  <c r="I23" i="13" s="1"/>
  <c r="F24" i="13"/>
  <c r="W24" i="13" s="1"/>
  <c r="J24" i="13"/>
  <c r="I24" i="13" s="1"/>
  <c r="F25" i="13"/>
  <c r="W25" i="13" s="1"/>
  <c r="J25" i="13"/>
  <c r="I25" i="13" s="1"/>
  <c r="F7" i="13"/>
  <c r="J7" i="13"/>
  <c r="I7" i="13" s="1"/>
  <c r="F8" i="13"/>
  <c r="W8" i="13" s="1"/>
  <c r="J8" i="13"/>
  <c r="I8" i="13" s="1"/>
  <c r="F9" i="13"/>
  <c r="W9" i="13" s="1"/>
  <c r="J9" i="13"/>
  <c r="I9" i="13" s="1"/>
  <c r="F10" i="13"/>
  <c r="W10" i="13" s="1"/>
  <c r="J10" i="13"/>
  <c r="I10" i="13" s="1"/>
  <c r="F11" i="13"/>
  <c r="W11" i="13" s="1"/>
  <c r="J11" i="13"/>
  <c r="I11" i="13" s="1"/>
  <c r="F12" i="13"/>
  <c r="W12" i="13" s="1"/>
  <c r="J12" i="13"/>
  <c r="I12" i="13" s="1"/>
  <c r="F13" i="13"/>
  <c r="W13" i="13" s="1"/>
  <c r="J13" i="13"/>
  <c r="I13" i="13" s="1"/>
  <c r="F14" i="13"/>
  <c r="W14" i="13" s="1"/>
  <c r="J14" i="13"/>
  <c r="I14" i="13" s="1"/>
  <c r="F15" i="13"/>
  <c r="W15" i="13" s="1"/>
  <c r="J15" i="13"/>
  <c r="I15" i="13" s="1"/>
  <c r="F16" i="13"/>
  <c r="W16" i="13" s="1"/>
  <c r="J16" i="13"/>
  <c r="I16" i="13" s="1"/>
  <c r="F17" i="13"/>
  <c r="W17" i="13" s="1"/>
  <c r="J17" i="13"/>
  <c r="I17" i="13" s="1"/>
  <c r="F18" i="13"/>
  <c r="W18" i="13" s="1"/>
  <c r="J18" i="13"/>
  <c r="I18" i="13" s="1"/>
  <c r="F19" i="13"/>
  <c r="W19" i="13" s="1"/>
  <c r="J19" i="13"/>
  <c r="I19" i="13" s="1"/>
  <c r="F20" i="13"/>
  <c r="W20" i="13" s="1"/>
  <c r="J20" i="13"/>
  <c r="I20" i="13" s="1"/>
  <c r="F21" i="13"/>
  <c r="W21" i="13" s="1"/>
  <c r="J21" i="13"/>
  <c r="I21" i="13" s="1"/>
  <c r="F6" i="13"/>
  <c r="W6" i="13" s="1"/>
  <c r="I6" i="13"/>
  <c r="K6" i="13" s="1"/>
  <c r="X6" i="13" s="1"/>
  <c r="W7" i="13" l="1"/>
  <c r="K27" i="13"/>
  <c r="X27" i="13" s="1"/>
  <c r="K20" i="13"/>
  <c r="X20" i="13" s="1"/>
  <c r="K16" i="13"/>
  <c r="X16" i="13" s="1"/>
  <c r="K12" i="13"/>
  <c r="X12" i="13" s="1"/>
  <c r="K8" i="13"/>
  <c r="X8" i="13" s="1"/>
  <c r="K23" i="13"/>
  <c r="X23" i="13" s="1"/>
  <c r="K28" i="13"/>
  <c r="X28" i="13" s="1"/>
  <c r="K34" i="13"/>
  <c r="X34" i="13" s="1"/>
  <c r="K26" i="13"/>
  <c r="X26" i="13" s="1"/>
  <c r="K30" i="13"/>
  <c r="X30" i="13" s="1"/>
  <c r="K32" i="13"/>
  <c r="X32" i="13" s="1"/>
  <c r="K18" i="13"/>
  <c r="X18" i="13" s="1"/>
  <c r="K14" i="13"/>
  <c r="X14" i="13" s="1"/>
  <c r="K10" i="13"/>
  <c r="X10" i="13" s="1"/>
  <c r="K25" i="13"/>
  <c r="X25" i="13" s="1"/>
  <c r="K31" i="13"/>
  <c r="X31" i="13" s="1"/>
  <c r="K35" i="13"/>
  <c r="X35" i="13" s="1"/>
  <c r="K24" i="13"/>
  <c r="X24" i="13" s="1"/>
  <c r="K22" i="13"/>
  <c r="X22" i="13" s="1"/>
  <c r="K21" i="13"/>
  <c r="X21" i="13" s="1"/>
  <c r="K17" i="13"/>
  <c r="X17" i="13" s="1"/>
  <c r="K13" i="13"/>
  <c r="X13" i="13" s="1"/>
  <c r="K9" i="13"/>
  <c r="X9" i="13" s="1"/>
  <c r="K19" i="13"/>
  <c r="X19" i="13" s="1"/>
  <c r="K15" i="13"/>
  <c r="X15" i="13" s="1"/>
  <c r="K11" i="13"/>
  <c r="X11" i="13" s="1"/>
  <c r="K7" i="13"/>
  <c r="E41" i="13" s="1"/>
  <c r="G41" i="13" s="1"/>
  <c r="E43" i="13" l="1"/>
  <c r="G43" i="13" s="1"/>
  <c r="E40" i="13"/>
  <c r="G40" i="13" s="1"/>
  <c r="F42" i="13"/>
  <c r="H42" i="13" s="1"/>
  <c r="D43" i="13"/>
  <c r="F40" i="13"/>
  <c r="H40" i="13" s="1"/>
  <c r="E42" i="13"/>
  <c r="G42" i="13" s="1"/>
  <c r="F43" i="13"/>
  <c r="H43" i="13" s="1"/>
  <c r="F41" i="13"/>
  <c r="H41" i="13" s="1"/>
  <c r="D42" i="13"/>
  <c r="D40" i="13"/>
  <c r="D41" i="13"/>
  <c r="X7" i="13"/>
  <c r="AM43" i="5"/>
  <c r="K87" i="10" l="1"/>
  <c r="G87" i="10"/>
  <c r="E87" i="10"/>
  <c r="J86" i="10"/>
  <c r="J85" i="10"/>
  <c r="I85" i="10"/>
  <c r="J84" i="10"/>
  <c r="J83" i="10"/>
  <c r="J82" i="10"/>
  <c r="J81" i="10"/>
  <c r="U77" i="10"/>
  <c r="K77" i="10"/>
  <c r="G77" i="10"/>
  <c r="E77" i="10"/>
  <c r="J76" i="10"/>
  <c r="J75" i="10"/>
  <c r="I75" i="10"/>
  <c r="J74" i="10"/>
  <c r="J73" i="10"/>
  <c r="J72" i="10"/>
  <c r="J71" i="10"/>
  <c r="U67" i="10"/>
  <c r="K67" i="10"/>
  <c r="G67" i="10"/>
  <c r="E67" i="10"/>
  <c r="J66" i="10"/>
  <c r="J65" i="10"/>
  <c r="J64" i="10"/>
  <c r="J63" i="10"/>
  <c r="J62" i="10"/>
  <c r="J61" i="10"/>
  <c r="U57" i="10"/>
  <c r="K57" i="10"/>
  <c r="G57" i="10"/>
  <c r="E57" i="10"/>
  <c r="J56" i="10"/>
  <c r="J55" i="10"/>
  <c r="J54" i="10"/>
  <c r="J53" i="10"/>
  <c r="J52" i="10"/>
  <c r="J51" i="10"/>
  <c r="U47" i="10"/>
  <c r="K47" i="10"/>
  <c r="G47" i="10"/>
  <c r="E47" i="10"/>
  <c r="J46" i="10"/>
  <c r="J45" i="10"/>
  <c r="I45" i="10"/>
  <c r="J44" i="10"/>
  <c r="J43" i="10"/>
  <c r="J42" i="10"/>
  <c r="I42" i="10"/>
  <c r="L42" i="10" s="1"/>
  <c r="J41" i="10"/>
  <c r="U37" i="10"/>
  <c r="K37" i="10"/>
  <c r="G37" i="10"/>
  <c r="E37" i="10"/>
  <c r="J36" i="10"/>
  <c r="D36" i="10"/>
  <c r="I36" i="10" s="1"/>
  <c r="J35" i="10"/>
  <c r="D35" i="10"/>
  <c r="I35" i="10" s="1"/>
  <c r="J34" i="10"/>
  <c r="D34" i="10"/>
  <c r="J33" i="10"/>
  <c r="D33" i="10"/>
  <c r="J32" i="10"/>
  <c r="D32" i="10"/>
  <c r="I32" i="10" s="1"/>
  <c r="L32" i="10" s="1"/>
  <c r="M32" i="10" s="1"/>
  <c r="J31" i="10"/>
  <c r="D31" i="10"/>
  <c r="I31" i="10" s="1"/>
  <c r="K27" i="10"/>
  <c r="G27" i="10"/>
  <c r="E27" i="10"/>
  <c r="J26" i="10"/>
  <c r="D26" i="10"/>
  <c r="J25" i="10"/>
  <c r="D25" i="10"/>
  <c r="J24" i="10"/>
  <c r="D24" i="10"/>
  <c r="J23" i="10"/>
  <c r="D23" i="10"/>
  <c r="I23" i="10" s="1"/>
  <c r="L23" i="10" s="1"/>
  <c r="M23" i="10" s="1"/>
  <c r="J22" i="10"/>
  <c r="D22" i="10"/>
  <c r="J21" i="10"/>
  <c r="D21" i="10"/>
  <c r="G17" i="10"/>
  <c r="E17" i="10"/>
  <c r="D16" i="10"/>
  <c r="J15" i="10"/>
  <c r="D15" i="10"/>
  <c r="J14" i="10"/>
  <c r="D14" i="10"/>
  <c r="J13" i="10"/>
  <c r="D13" i="10"/>
  <c r="J12" i="10"/>
  <c r="D12" i="10"/>
  <c r="J11" i="10"/>
  <c r="D11" i="10"/>
  <c r="G88" i="10" l="1"/>
  <c r="G44" i="13"/>
  <c r="I34" i="10"/>
  <c r="L34" i="10" s="1"/>
  <c r="I44" i="10"/>
  <c r="L44" i="10" s="1"/>
  <c r="M44" i="10" s="1"/>
  <c r="I54" i="10"/>
  <c r="L54" i="10" s="1"/>
  <c r="M54" i="10" s="1"/>
  <c r="I84" i="10"/>
  <c r="L84" i="10" s="1"/>
  <c r="M84" i="10" s="1"/>
  <c r="N84" i="10" s="1"/>
  <c r="I24" i="10"/>
  <c r="L24" i="10" s="1"/>
  <c r="M24" i="10" s="1"/>
  <c r="O24" i="10" s="1"/>
  <c r="I15" i="10"/>
  <c r="L15" i="10" s="1"/>
  <c r="M15" i="10" s="1"/>
  <c r="O15" i="10" s="1"/>
  <c r="I22" i="10"/>
  <c r="L22" i="10" s="1"/>
  <c r="M22" i="10" s="1"/>
  <c r="O22" i="10" s="1"/>
  <c r="D77" i="10"/>
  <c r="D78" i="10" s="1"/>
  <c r="I46" i="10"/>
  <c r="I56" i="10"/>
  <c r="L56" i="10" s="1"/>
  <c r="M56" i="10" s="1"/>
  <c r="O56" i="10" s="1"/>
  <c r="I62" i="10"/>
  <c r="L62" i="10" s="1"/>
  <c r="M62" i="10" s="1"/>
  <c r="I66" i="10"/>
  <c r="L66" i="10" s="1"/>
  <c r="M66" i="10" s="1"/>
  <c r="N66" i="10" s="1"/>
  <c r="I82" i="10"/>
  <c r="L82" i="10" s="1"/>
  <c r="M82" i="10" s="1"/>
  <c r="I86" i="10"/>
  <c r="L86" i="10" s="1"/>
  <c r="M86" i="10" s="1"/>
  <c r="N86" i="10" s="1"/>
  <c r="M34" i="10"/>
  <c r="O34" i="10" s="1"/>
  <c r="I64" i="10"/>
  <c r="L64" i="10" s="1"/>
  <c r="M64" i="10" s="1"/>
  <c r="O64" i="10" s="1"/>
  <c r="I13" i="10"/>
  <c r="L13" i="10" s="1"/>
  <c r="M13" i="10" s="1"/>
  <c r="I33" i="10"/>
  <c r="I43" i="10"/>
  <c r="L43" i="10" s="1"/>
  <c r="M43" i="10" s="1"/>
  <c r="I53" i="10"/>
  <c r="L53" i="10" s="1"/>
  <c r="M53" i="10" s="1"/>
  <c r="I83" i="10"/>
  <c r="L83" i="10" s="1"/>
  <c r="M83" i="10" s="1"/>
  <c r="N83" i="10" s="1"/>
  <c r="I71" i="10"/>
  <c r="L71" i="10" s="1"/>
  <c r="M71" i="10" s="1"/>
  <c r="D67" i="10"/>
  <c r="D68" i="10" s="1"/>
  <c r="I76" i="10"/>
  <c r="L76" i="10" s="1"/>
  <c r="M76" i="10" s="1"/>
  <c r="J27" i="10"/>
  <c r="I72" i="10"/>
  <c r="L72" i="10" s="1"/>
  <c r="M72" i="10" s="1"/>
  <c r="D27" i="10"/>
  <c r="D28" i="10" s="1"/>
  <c r="I12" i="10"/>
  <c r="L12" i="10" s="1"/>
  <c r="M12" i="10" s="1"/>
  <c r="O12" i="10" s="1"/>
  <c r="I16" i="10"/>
  <c r="L16" i="10" s="1"/>
  <c r="M16" i="10" s="1"/>
  <c r="N16" i="10" s="1"/>
  <c r="I25" i="10"/>
  <c r="L25" i="10" s="1"/>
  <c r="M25" i="10" s="1"/>
  <c r="I73" i="10"/>
  <c r="I26" i="10"/>
  <c r="L26" i="10" s="1"/>
  <c r="M26" i="10" s="1"/>
  <c r="I52" i="10"/>
  <c r="L52" i="10" s="1"/>
  <c r="M52" i="10" s="1"/>
  <c r="O52" i="10" s="1"/>
  <c r="I65" i="10"/>
  <c r="L65" i="10" s="1"/>
  <c r="M65" i="10" s="1"/>
  <c r="N65" i="10" s="1"/>
  <c r="I74" i="10"/>
  <c r="L74" i="10" s="1"/>
  <c r="M74" i="10" s="1"/>
  <c r="N74" i="10" s="1"/>
  <c r="J37" i="10"/>
  <c r="I11" i="10"/>
  <c r="I21" i="10"/>
  <c r="L21" i="10" s="1"/>
  <c r="M21" i="10" s="1"/>
  <c r="D37" i="10"/>
  <c r="D38" i="10" s="1"/>
  <c r="M45" i="10"/>
  <c r="N45" i="10" s="1"/>
  <c r="L36" i="10"/>
  <c r="M36" i="10" s="1"/>
  <c r="L46" i="10"/>
  <c r="M46" i="10" s="1"/>
  <c r="N46" i="10" s="1"/>
  <c r="J67" i="10"/>
  <c r="L85" i="10"/>
  <c r="M85" i="10" s="1"/>
  <c r="L75" i="10"/>
  <c r="M75" i="10" s="1"/>
  <c r="L35" i="10"/>
  <c r="M35" i="10" s="1"/>
  <c r="I55" i="10"/>
  <c r="J57" i="10"/>
  <c r="M42" i="10"/>
  <c r="N42" i="10" s="1"/>
  <c r="D17" i="10"/>
  <c r="L31" i="10"/>
  <c r="M31" i="10" s="1"/>
  <c r="O31" i="10" s="1"/>
  <c r="I63" i="10"/>
  <c r="D87" i="10"/>
  <c r="D88" i="10" s="1"/>
  <c r="J17" i="10"/>
  <c r="I14" i="10"/>
  <c r="O23" i="10"/>
  <c r="N23" i="10"/>
  <c r="N32" i="10"/>
  <c r="O32" i="10"/>
  <c r="D47" i="10"/>
  <c r="D48" i="10" s="1"/>
  <c r="I51" i="10"/>
  <c r="D57" i="10"/>
  <c r="D58" i="10" s="1"/>
  <c r="I61" i="10"/>
  <c r="J87" i="10"/>
  <c r="I41" i="10"/>
  <c r="I81" i="10"/>
  <c r="J77" i="10"/>
  <c r="J47" i="10"/>
  <c r="D18" i="10" l="1"/>
  <c r="D44" i="13"/>
  <c r="L11" i="10"/>
  <c r="M11" i="10" s="1"/>
  <c r="N11" i="10" s="1"/>
  <c r="I37" i="10"/>
  <c r="G45" i="13"/>
  <c r="G46" i="13" s="1"/>
  <c r="F45" i="13"/>
  <c r="N26" i="10"/>
  <c r="O26" i="10"/>
  <c r="E44" i="13"/>
  <c r="L33" i="10"/>
  <c r="M33" i="10" s="1"/>
  <c r="P31" i="10" s="1"/>
  <c r="P37" i="10" s="1"/>
  <c r="P38" i="10" s="1"/>
  <c r="L73" i="10"/>
  <c r="M73" i="10" s="1"/>
  <c r="N73" i="10" s="1"/>
  <c r="O45" i="10"/>
  <c r="O25" i="10"/>
  <c r="N24" i="10"/>
  <c r="N25" i="10"/>
  <c r="N34" i="10"/>
  <c r="N64" i="10"/>
  <c r="O42" i="10"/>
  <c r="N71" i="10"/>
  <c r="I77" i="10"/>
  <c r="N15" i="10"/>
  <c r="O71" i="10"/>
  <c r="O66" i="10"/>
  <c r="M27" i="10"/>
  <c r="Q21" i="10" s="1"/>
  <c r="Q27" i="10" s="1"/>
  <c r="I27" i="10"/>
  <c r="I17" i="10"/>
  <c r="N22" i="10"/>
  <c r="N12" i="10"/>
  <c r="O35" i="10"/>
  <c r="N35" i="10"/>
  <c r="N75" i="10"/>
  <c r="O75" i="10"/>
  <c r="N54" i="10"/>
  <c r="O54" i="10"/>
  <c r="O13" i="10"/>
  <c r="N13" i="10"/>
  <c r="O44" i="10"/>
  <c r="N44" i="10"/>
  <c r="N85" i="10"/>
  <c r="O85" i="10"/>
  <c r="O82" i="10"/>
  <c r="N82" i="10"/>
  <c r="O36" i="10"/>
  <c r="N36" i="10"/>
  <c r="O43" i="10"/>
  <c r="N43" i="10"/>
  <c r="O53" i="10"/>
  <c r="N53" i="10"/>
  <c r="O76" i="10"/>
  <c r="N76" i="10"/>
  <c r="O62" i="10"/>
  <c r="N62" i="10"/>
  <c r="O46" i="10"/>
  <c r="O83" i="10"/>
  <c r="N56" i="10"/>
  <c r="O84" i="10"/>
  <c r="L81" i="10"/>
  <c r="M81" i="10" s="1"/>
  <c r="M87" i="10" s="1"/>
  <c r="I87" i="10"/>
  <c r="L41" i="10"/>
  <c r="M41" i="10" s="1"/>
  <c r="M47" i="10" s="1"/>
  <c r="Q41" i="10" s="1"/>
  <c r="Q47" i="10" s="1"/>
  <c r="I47" i="10"/>
  <c r="I67" i="10"/>
  <c r="L61" i="10"/>
  <c r="M61" i="10" s="1"/>
  <c r="L55" i="10"/>
  <c r="M55" i="10" s="1"/>
  <c r="O55" i="10" s="1"/>
  <c r="N72" i="10"/>
  <c r="O72" i="10"/>
  <c r="O74" i="10"/>
  <c r="L14" i="10"/>
  <c r="M14" i="10" s="1"/>
  <c r="N14" i="10" s="1"/>
  <c r="O86" i="10"/>
  <c r="O65" i="10"/>
  <c r="I57" i="10"/>
  <c r="L51" i="10"/>
  <c r="M51" i="10" s="1"/>
  <c r="M57" i="10" s="1"/>
  <c r="L63" i="10"/>
  <c r="M63" i="10" s="1"/>
  <c r="O63" i="10" s="1"/>
  <c r="O21" i="10"/>
  <c r="N21" i="10"/>
  <c r="N52" i="10"/>
  <c r="P21" i="10"/>
  <c r="P27" i="10" s="1"/>
  <c r="P28" i="10" s="1"/>
  <c r="O16" i="10"/>
  <c r="N31" i="10"/>
  <c r="O11" i="10" l="1"/>
  <c r="M77" i="10"/>
  <c r="F46" i="13"/>
  <c r="M37" i="10"/>
  <c r="M17" i="10"/>
  <c r="Q11" i="10" s="1"/>
  <c r="Q17" i="10" s="1"/>
  <c r="P11" i="10"/>
  <c r="P17" i="10" s="1"/>
  <c r="H6" i="10" s="1"/>
  <c r="N33" i="10"/>
  <c r="N37" i="10" s="1"/>
  <c r="O33" i="10"/>
  <c r="O37" i="10" s="1"/>
  <c r="O27" i="10"/>
  <c r="D45" i="13"/>
  <c r="E45" i="13"/>
  <c r="I35" i="5" s="1"/>
  <c r="P71" i="10"/>
  <c r="P77" i="10" s="1"/>
  <c r="P78" i="10" s="1"/>
  <c r="M67" i="10"/>
  <c r="O73" i="10"/>
  <c r="O77" i="10" s="1"/>
  <c r="O14" i="10"/>
  <c r="O17" i="10" s="1"/>
  <c r="P51" i="10"/>
  <c r="P57" i="10" s="1"/>
  <c r="P58" i="10" s="1"/>
  <c r="N81" i="10"/>
  <c r="N87" i="10" s="1"/>
  <c r="P81" i="10"/>
  <c r="P87" i="10" s="1"/>
  <c r="P88" i="10" s="1"/>
  <c r="O81" i="10"/>
  <c r="O87" i="10" s="1"/>
  <c r="N77" i="10"/>
  <c r="N51" i="10"/>
  <c r="N27" i="10"/>
  <c r="P41" i="10"/>
  <c r="P47" i="10" s="1"/>
  <c r="P48" i="10" s="1"/>
  <c r="O51" i="10"/>
  <c r="O57" i="10" s="1"/>
  <c r="N61" i="10"/>
  <c r="N17" i="10"/>
  <c r="P61" i="10"/>
  <c r="P67" i="10" s="1"/>
  <c r="P68" i="10" s="1"/>
  <c r="N63" i="10"/>
  <c r="N55" i="10"/>
  <c r="O61" i="10"/>
  <c r="O67" i="10" s="1"/>
  <c r="O41" i="10"/>
  <c r="O47" i="10" s="1"/>
  <c r="N41" i="10"/>
  <c r="N47" i="10" s="1"/>
  <c r="I34" i="5" l="1"/>
  <c r="C50" i="15"/>
  <c r="H44" i="13"/>
  <c r="H45" i="13" s="1"/>
  <c r="H50" i="15" s="1"/>
  <c r="E46" i="13"/>
  <c r="D46" i="13"/>
  <c r="P18" i="10"/>
  <c r="N57" i="10"/>
  <c r="N67" i="10"/>
  <c r="AE50" i="15" l="1"/>
  <c r="I47" i="13"/>
  <c r="I48" i="13"/>
  <c r="H46" i="13"/>
  <c r="I40" i="5" s="1"/>
  <c r="I43" i="5" l="1"/>
  <c r="AW43" i="5" s="1"/>
  <c r="K45" i="13"/>
  <c r="I49" i="13"/>
  <c r="I45" i="13" s="1"/>
  <c r="J47" i="13"/>
  <c r="M40" i="5" l="1"/>
  <c r="M43" i="5" s="1"/>
  <c r="AW44" i="5" s="1"/>
  <c r="Q40" i="5"/>
  <c r="J45" i="13"/>
  <c r="L45" i="13"/>
  <c r="K46" i="13"/>
  <c r="I51" i="13"/>
  <c r="I46" i="13"/>
  <c r="O50" i="15" s="1"/>
  <c r="M50" i="15" s="1"/>
  <c r="S25" i="15"/>
  <c r="O25" i="15"/>
  <c r="J46" i="13" l="1"/>
  <c r="L46" i="13"/>
  <c r="AW41" i="5"/>
  <c r="AP7" i="4" s="1"/>
  <c r="AI40" i="5" l="1"/>
  <c r="AI43" i="5" s="1"/>
  <c r="AW46" i="5" s="1"/>
  <c r="U50" i="15"/>
  <c r="S50" i="15" s="1"/>
  <c r="P29" i="5"/>
  <c r="A25" i="5"/>
  <c r="AW14" i="5" s="1"/>
  <c r="AW49" i="5"/>
  <c r="AW48" i="5"/>
  <c r="C7" i="4" s="1"/>
  <c r="AS7" i="4"/>
  <c r="AW42" i="5"/>
  <c r="W40" i="5"/>
  <c r="S40" i="5"/>
  <c r="AW40" i="5"/>
  <c r="AO7" i="4" s="1"/>
  <c r="AW39" i="5"/>
  <c r="AN7" i="4" s="1"/>
  <c r="AW38" i="5"/>
  <c r="AM7" i="4" s="1"/>
  <c r="I36" i="5"/>
  <c r="AW37" i="5"/>
  <c r="AL7" i="4" s="1"/>
  <c r="AW36" i="5"/>
  <c r="AK7" i="4" s="1"/>
  <c r="AW35" i="5"/>
  <c r="AJ7" i="4" s="1"/>
  <c r="AW34" i="5"/>
  <c r="AI7" i="4" s="1"/>
  <c r="AW33" i="5"/>
  <c r="AH7" i="4" s="1"/>
  <c r="AW32" i="5"/>
  <c r="AG7" i="4" s="1"/>
  <c r="AW31" i="5"/>
  <c r="AF7" i="4" s="1"/>
  <c r="AH29" i="5"/>
  <c r="AW30" i="5" s="1"/>
  <c r="AE7" i="4" s="1"/>
  <c r="Y29" i="5"/>
  <c r="AW27" i="5" s="1"/>
  <c r="AB7" i="4" s="1"/>
  <c r="G29" i="5"/>
  <c r="AW21" i="5" s="1"/>
  <c r="V7" i="4" s="1"/>
  <c r="AW29" i="5"/>
  <c r="AD7" i="4" s="1"/>
  <c r="AW28" i="5"/>
  <c r="AC7" i="4" s="1"/>
  <c r="AW26" i="5"/>
  <c r="AA7" i="4" s="1"/>
  <c r="AW25" i="5"/>
  <c r="Z7" i="4" s="1"/>
  <c r="AW24" i="5"/>
  <c r="Y7" i="4" s="1"/>
  <c r="AW23" i="5"/>
  <c r="X7" i="4" s="1"/>
  <c r="AW22" i="5"/>
  <c r="W7" i="4" s="1"/>
  <c r="AW20" i="5"/>
  <c r="U7" i="4" s="1"/>
  <c r="AW19" i="5"/>
  <c r="T7" i="4" s="1"/>
  <c r="AW18" i="5"/>
  <c r="R7" i="4" s="1"/>
  <c r="AW17" i="5"/>
  <c r="S7" i="4" s="1"/>
  <c r="N7" i="4"/>
  <c r="AW12" i="5"/>
  <c r="H7" i="4" s="1"/>
  <c r="G7" i="4"/>
  <c r="M7" i="4"/>
  <c r="L7" i="4"/>
  <c r="J7" i="4"/>
  <c r="I7" i="4"/>
  <c r="F7" i="4"/>
  <c r="E7" i="4"/>
  <c r="D7" i="4"/>
  <c r="AW1" i="5"/>
  <c r="B7" i="4" s="1"/>
  <c r="AQ7" i="4" l="1"/>
  <c r="AU7" i="4"/>
  <c r="O7" i="4"/>
  <c r="O24" i="15"/>
  <c r="AW15" i="5"/>
  <c r="P7" i="4" s="1"/>
  <c r="S24" i="15"/>
  <c r="G25" i="5"/>
  <c r="AW16" i="5" s="1"/>
  <c r="Q7" i="4" s="1"/>
  <c r="W43" i="5"/>
  <c r="S43" i="5"/>
  <c r="AE40" i="5"/>
  <c r="AE43" i="5" l="1"/>
  <c r="K7" i="4"/>
  <c r="AW45" i="5" l="1"/>
  <c r="AW7" i="4"/>
  <c r="AT7" i="4" l="1"/>
  <c r="AR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yamagata</author>
    <author>user</author>
  </authors>
  <commentList>
    <comment ref="AO2" authorId="0" shapeId="0" xr:uid="{D3B92F63-4201-4202-9BA6-897A59429FB2}">
      <text>
        <r>
          <rPr>
            <b/>
            <sz val="9"/>
            <color indexed="81"/>
            <rFont val="MS P ゴシック"/>
            <family val="3"/>
            <charset val="128"/>
          </rPr>
          <t>早期採択を希望する場合は○</t>
        </r>
      </text>
    </comment>
    <comment ref="AG7" authorId="0" shapeId="0" xr:uid="{76F4A4E9-21E9-4760-8E3C-F2B621F808C6}">
      <text>
        <r>
          <rPr>
            <sz val="9"/>
            <color indexed="81"/>
            <rFont val="MS P ゴシック"/>
            <family val="3"/>
            <charset val="128"/>
          </rPr>
          <t>4月1日現在の年齢</t>
        </r>
      </text>
    </comment>
    <comment ref="AG10" authorId="0" shapeId="0" xr:uid="{98EFF753-6DE3-413A-8B02-0B262D502A3C}">
      <text>
        <r>
          <rPr>
            <sz val="9"/>
            <color indexed="81"/>
            <rFont val="MS P ゴシック"/>
            <family val="3"/>
            <charset val="128"/>
          </rPr>
          <t>4月1日現在の年齢</t>
        </r>
      </text>
    </comment>
    <comment ref="AG11" authorId="0" shapeId="0" xr:uid="{F9030F06-4ED9-4265-9C68-CBA41010F50B}">
      <text>
        <r>
          <rPr>
            <b/>
            <sz val="9"/>
            <color indexed="81"/>
            <rFont val="MS P ゴシック"/>
            <family val="3"/>
            <charset val="128"/>
          </rPr>
          <t>果樹、野菜、花きのいずれか該当するものを記入</t>
        </r>
      </text>
    </comment>
    <comment ref="A23" authorId="0" shapeId="0" xr:uid="{32DA6A8B-A7D5-45D0-BA1A-3C1646B83DE8}">
      <text>
        <r>
          <rPr>
            <b/>
            <sz val="9"/>
            <color indexed="81"/>
            <rFont val="MS P ゴシック"/>
            <family val="3"/>
            <charset val="128"/>
          </rPr>
          <t>取組主体計画シートから自動転記</t>
        </r>
      </text>
    </comment>
    <comment ref="AB25" authorId="0" shapeId="0" xr:uid="{92E7E5F2-4373-425E-8D60-618782DD2DDC}">
      <text>
        <r>
          <rPr>
            <b/>
            <sz val="9"/>
            <color indexed="81"/>
            <rFont val="MS P ゴシック"/>
            <family val="3"/>
            <charset val="128"/>
          </rPr>
          <t>目標年度が異なる取組は別々に要望調査票を作成</t>
        </r>
      </text>
    </comment>
    <comment ref="S27" authorId="1" shapeId="0" xr:uid="{59A2412A-692C-453A-9848-42D93AC10620}">
      <text>
        <r>
          <rPr>
            <sz val="11"/>
            <rFont val="ＭＳ Ｐゴシック"/>
            <family val="3"/>
            <charset val="128"/>
          </rPr>
          <t>「総販売額」又は「総所得額」どちらか該当する方を記入
別途添付する収支計画の数値と一致させること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yamagata</author>
  </authors>
  <commentList>
    <comment ref="AC7" authorId="0" shapeId="0" xr:uid="{B9C444A3-AD15-4F54-AC82-D1A43776712D}">
      <text>
        <r>
          <rPr>
            <b/>
            <sz val="9"/>
            <color indexed="81"/>
            <rFont val="MS P ゴシック"/>
            <family val="3"/>
            <charset val="128"/>
          </rPr>
          <t>記載要領シートを参考に記入すること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1" authorId="0" shapeId="0" xr:uid="{919F4E4B-CD3F-4B41-A361-DE6000CC835A}">
      <text>
        <r>
          <rPr>
            <sz val="9"/>
            <color indexed="81"/>
            <rFont val="MS P ゴシック"/>
            <family val="3"/>
            <charset val="128"/>
          </rPr>
          <t xml:space="preserve">【任意設定欄】
</t>
        </r>
      </text>
    </comment>
  </commentList>
</comments>
</file>

<file path=xl/sharedStrings.xml><?xml version="1.0" encoding="utf-8"?>
<sst xmlns="http://schemas.openxmlformats.org/spreadsheetml/2006/main" count="1035" uniqueCount="581">
  <si>
    <t>現況</t>
    <rPh sb="0" eb="2">
      <t>ゲンキョウ</t>
    </rPh>
    <phoneticPr fontId="2"/>
  </si>
  <si>
    <t>目標</t>
    <rPh sb="0" eb="2">
      <t>モクヒョウ</t>
    </rPh>
    <phoneticPr fontId="2"/>
  </si>
  <si>
    <t>○</t>
    <phoneticPr fontId="2"/>
  </si>
  <si>
    <t>取組主体計画</t>
    <rPh sb="0" eb="2">
      <t>トリクミ</t>
    </rPh>
    <rPh sb="2" eb="4">
      <t>シュタイ</t>
    </rPh>
    <rPh sb="4" eb="6">
      <t>ケイカク</t>
    </rPh>
    <phoneticPr fontId="2"/>
  </si>
  <si>
    <t>合計</t>
    <rPh sb="0" eb="2">
      <t>ゴウケイ</t>
    </rPh>
    <phoneticPr fontId="2"/>
  </si>
  <si>
    <t>No</t>
    <phoneticPr fontId="2"/>
  </si>
  <si>
    <t>氏名</t>
    <rPh sb="0" eb="2">
      <t>シメイ</t>
    </rPh>
    <phoneticPr fontId="2"/>
  </si>
  <si>
    <t>認定
農業
者等</t>
    <rPh sb="0" eb="2">
      <t>ニンテイ</t>
    </rPh>
    <rPh sb="3" eb="5">
      <t>ノウギョウ</t>
    </rPh>
    <rPh sb="6" eb="7">
      <t>シャ</t>
    </rPh>
    <rPh sb="7" eb="8">
      <t>トウ</t>
    </rPh>
    <phoneticPr fontId="2"/>
  </si>
  <si>
    <t>生産コスト
（千円/10a）</t>
    <rPh sb="0" eb="2">
      <t>セイサン</t>
    </rPh>
    <rPh sb="7" eb="8">
      <t>セン</t>
    </rPh>
    <rPh sb="8" eb="9">
      <t>エン</t>
    </rPh>
    <phoneticPr fontId="2"/>
  </si>
  <si>
    <t>契約栽培
（％）</t>
    <rPh sb="0" eb="2">
      <t>ケイヤク</t>
    </rPh>
    <rPh sb="2" eb="4">
      <t>サイバイ</t>
    </rPh>
    <phoneticPr fontId="2"/>
  </si>
  <si>
    <t>事業内容</t>
    <rPh sb="0" eb="2">
      <t>ジギョウ</t>
    </rPh>
    <rPh sb="2" eb="4">
      <t>ナイヨウ</t>
    </rPh>
    <phoneticPr fontId="2"/>
  </si>
  <si>
    <t>栽培面積
（a）</t>
    <rPh sb="0" eb="2">
      <t>サイバイ</t>
    </rPh>
    <rPh sb="2" eb="4">
      <t>メンセキ</t>
    </rPh>
    <phoneticPr fontId="2"/>
  </si>
  <si>
    <t>収量
（㎏/10a）</t>
    <rPh sb="0" eb="2">
      <t>シュウリョウ</t>
    </rPh>
    <phoneticPr fontId="2"/>
  </si>
  <si>
    <t>単価
（円/㎏）</t>
    <rPh sb="0" eb="2">
      <t>タンカ</t>
    </rPh>
    <rPh sb="4" eb="5">
      <t>エン</t>
    </rPh>
    <phoneticPr fontId="2"/>
  </si>
  <si>
    <t>総販売額
（千円）</t>
    <rPh sb="0" eb="1">
      <t>ソウ</t>
    </rPh>
    <rPh sb="1" eb="3">
      <t>ハンバイ</t>
    </rPh>
    <rPh sb="3" eb="4">
      <t>ガク</t>
    </rPh>
    <rPh sb="6" eb="7">
      <t>セン</t>
    </rPh>
    <rPh sb="7" eb="8">
      <t>エン</t>
    </rPh>
    <phoneticPr fontId="2"/>
  </si>
  <si>
    <t>山形太郎</t>
    <rPh sb="0" eb="2">
      <t>ヤマガタ</t>
    </rPh>
    <rPh sb="2" eb="4">
      <t>タロウ</t>
    </rPh>
    <phoneticPr fontId="2"/>
  </si>
  <si>
    <t>品目</t>
    <rPh sb="0" eb="2">
      <t>ヒンモク</t>
    </rPh>
    <phoneticPr fontId="2"/>
  </si>
  <si>
    <t>50歳未満
の基幹的
従事者数</t>
    <rPh sb="2" eb="3">
      <t>サイ</t>
    </rPh>
    <rPh sb="3" eb="5">
      <t>ミマン</t>
    </rPh>
    <rPh sb="7" eb="10">
      <t>キカンテキ</t>
    </rPh>
    <rPh sb="11" eb="14">
      <t>ジュウジシャ</t>
    </rPh>
    <rPh sb="14" eb="15">
      <t>スウ</t>
    </rPh>
    <phoneticPr fontId="2"/>
  </si>
  <si>
    <r>
      <t xml:space="preserve">販売額
</t>
    </r>
    <r>
      <rPr>
        <sz val="10"/>
        <color theme="1"/>
        <rFont val="游ゴシック"/>
        <family val="3"/>
        <charset val="128"/>
        <scheme val="minor"/>
      </rPr>
      <t>（千円/10a）</t>
    </r>
    <rPh sb="0" eb="2">
      <t>ハンバイ</t>
    </rPh>
    <rPh sb="2" eb="3">
      <t>ガク</t>
    </rPh>
    <rPh sb="5" eb="6">
      <t>セン</t>
    </rPh>
    <rPh sb="6" eb="7">
      <t>エン</t>
    </rPh>
    <phoneticPr fontId="2"/>
  </si>
  <si>
    <t>年齢</t>
    <rPh sb="0" eb="1">
      <t>ネン</t>
    </rPh>
    <rPh sb="1" eb="2">
      <t>レイ</t>
    </rPh>
    <phoneticPr fontId="2"/>
  </si>
  <si>
    <t>住所</t>
    <rPh sb="0" eb="2">
      <t>ジュウショ</t>
    </rPh>
    <phoneticPr fontId="2"/>
  </si>
  <si>
    <t>事業実施主体</t>
    <rPh sb="0" eb="4">
      <t>ジギョウジッシ</t>
    </rPh>
    <rPh sb="4" eb="6">
      <t>シュタイ</t>
    </rPh>
    <phoneticPr fontId="2"/>
  </si>
  <si>
    <t>①</t>
    <phoneticPr fontId="2"/>
  </si>
  <si>
    <t>②</t>
    <phoneticPr fontId="2"/>
  </si>
  <si>
    <t>③</t>
    <phoneticPr fontId="2"/>
  </si>
  <si>
    <t>法人(農協含む)</t>
    <rPh sb="0" eb="2">
      <t>ホウジン</t>
    </rPh>
    <rPh sb="3" eb="5">
      <t>ノウキョウ</t>
    </rPh>
    <rPh sb="5" eb="6">
      <t>フク</t>
    </rPh>
    <phoneticPr fontId="2"/>
  </si>
  <si>
    <t>農業者団体</t>
    <rPh sb="0" eb="3">
      <t>ノウギョウシャ</t>
    </rPh>
    <rPh sb="3" eb="5">
      <t>ダンタイ</t>
    </rPh>
    <phoneticPr fontId="2"/>
  </si>
  <si>
    <t>区分</t>
    <rPh sb="0" eb="2">
      <t>クブン</t>
    </rPh>
    <phoneticPr fontId="2"/>
  </si>
  <si>
    <t>前年度販売額(千円)</t>
    <rPh sb="0" eb="3">
      <t>ゼンネンド</t>
    </rPh>
    <rPh sb="3" eb="6">
      <t>ハンバイガク</t>
    </rPh>
    <rPh sb="7" eb="8">
      <t>セン</t>
    </rPh>
    <rPh sb="8" eb="9">
      <t>エン</t>
    </rPh>
    <phoneticPr fontId="2"/>
  </si>
  <si>
    <t>増加率</t>
    <rPh sb="0" eb="3">
      <t>ゾウカリツ</t>
    </rPh>
    <phoneticPr fontId="2"/>
  </si>
  <si>
    <t>削減率</t>
    <rPh sb="0" eb="2">
      <t>サクゲン</t>
    </rPh>
    <rPh sb="2" eb="3">
      <t>リツ</t>
    </rPh>
    <phoneticPr fontId="2"/>
  </si>
  <si>
    <t>税抜</t>
    <rPh sb="0" eb="2">
      <t>ゼイヌキ</t>
    </rPh>
    <phoneticPr fontId="2"/>
  </si>
  <si>
    <t>実効性</t>
    <rPh sb="0" eb="3">
      <t>ジッコウセイ</t>
    </rPh>
    <phoneticPr fontId="2"/>
  </si>
  <si>
    <t>＜採点表＞</t>
    <rPh sb="1" eb="4">
      <t>サイテンヒョウ</t>
    </rPh>
    <phoneticPr fontId="2"/>
  </si>
  <si>
    <t>項目</t>
    <rPh sb="0" eb="2">
      <t>コウモク</t>
    </rPh>
    <phoneticPr fontId="2"/>
  </si>
  <si>
    <t>点数</t>
    <rPh sb="0" eb="2">
      <t>テンスウ</t>
    </rPh>
    <phoneticPr fontId="2"/>
  </si>
  <si>
    <t>波及性</t>
    <rPh sb="0" eb="3">
      <t>ハキュウセイ</t>
    </rPh>
    <phoneticPr fontId="2"/>
  </si>
  <si>
    <t>事業
効果</t>
    <rPh sb="0" eb="2">
      <t>ジギョウ</t>
    </rPh>
    <rPh sb="3" eb="5">
      <t>コウカ</t>
    </rPh>
    <phoneticPr fontId="2"/>
  </si>
  <si>
    <t>(最大)</t>
    <rPh sb="1" eb="3">
      <t>サイダイ</t>
    </rPh>
    <phoneticPr fontId="2"/>
  </si>
  <si>
    <t>県</t>
    <rPh sb="0" eb="1">
      <t>ケン</t>
    </rPh>
    <phoneticPr fontId="2"/>
  </si>
  <si>
    <t>市町村</t>
    <rPh sb="0" eb="3">
      <t>シチョウソン</t>
    </rPh>
    <phoneticPr fontId="2"/>
  </si>
  <si>
    <t>所得額
（千円）</t>
    <rPh sb="0" eb="2">
      <t>ショトク</t>
    </rPh>
    <rPh sb="2" eb="3">
      <t>ガク</t>
    </rPh>
    <rPh sb="5" eb="6">
      <t>セン</t>
    </rPh>
    <rPh sb="6" eb="7">
      <t>エン</t>
    </rPh>
    <phoneticPr fontId="2"/>
  </si>
  <si>
    <t>№</t>
    <phoneticPr fontId="10"/>
  </si>
  <si>
    <t>！行・列の追加・削除等レイアウト修正不可！</t>
    <rPh sb="16" eb="18">
      <t>シュウセイ</t>
    </rPh>
    <rPh sb="18" eb="20">
      <t>フカ</t>
    </rPh>
    <phoneticPr fontId="10"/>
  </si>
  <si>
    <t>早期採択</t>
    <rPh sb="0" eb="4">
      <t>ソウキサイタク</t>
    </rPh>
    <phoneticPr fontId="10"/>
  </si>
  <si>
    <t>市町村名</t>
    <rPh sb="0" eb="3">
      <t>シチョウソン</t>
    </rPh>
    <rPh sb="3" eb="4">
      <t>メイ</t>
    </rPh>
    <phoneticPr fontId="10"/>
  </si>
  <si>
    <t>事業実施
主体区分</t>
    <rPh sb="0" eb="2">
      <t>ジギョウ</t>
    </rPh>
    <rPh sb="2" eb="4">
      <t>ジッシ</t>
    </rPh>
    <rPh sb="5" eb="7">
      <t>シュタイ</t>
    </rPh>
    <rPh sb="7" eb="9">
      <t>クブン</t>
    </rPh>
    <phoneticPr fontId="10"/>
  </si>
  <si>
    <t>設立年月日</t>
    <rPh sb="0" eb="2">
      <t>セツリツ</t>
    </rPh>
    <rPh sb="2" eb="5">
      <t>ネンガッピ</t>
    </rPh>
    <phoneticPr fontId="10"/>
  </si>
  <si>
    <t>事業実施主体名</t>
    <rPh sb="0" eb="2">
      <t>ジギョウ</t>
    </rPh>
    <rPh sb="2" eb="4">
      <t>ジッシ</t>
    </rPh>
    <rPh sb="4" eb="6">
      <t>シュタイ</t>
    </rPh>
    <rPh sb="6" eb="7">
      <t>メイ</t>
    </rPh>
    <phoneticPr fontId="10"/>
  </si>
  <si>
    <t>農業者団体
の場合</t>
    <rPh sb="0" eb="3">
      <t>ノウギョウシャ</t>
    </rPh>
    <rPh sb="3" eb="5">
      <t>ダンタイ</t>
    </rPh>
    <rPh sb="7" eb="9">
      <t>バアイ</t>
    </rPh>
    <phoneticPr fontId="10"/>
  </si>
  <si>
    <t>構成員</t>
    <rPh sb="0" eb="3">
      <t>コウセイイン</t>
    </rPh>
    <phoneticPr fontId="10"/>
  </si>
  <si>
    <t>経営体</t>
    <rPh sb="0" eb="3">
      <t>ケイエイタイ</t>
    </rPh>
    <phoneticPr fontId="10"/>
  </si>
  <si>
    <t xml:space="preserve"> うち認定農業者等</t>
    <rPh sb="3" eb="5">
      <t>ニンテイ</t>
    </rPh>
    <rPh sb="5" eb="8">
      <t>ノウギョウシャ</t>
    </rPh>
    <rPh sb="8" eb="9">
      <t>トウ</t>
    </rPh>
    <phoneticPr fontId="10"/>
  </si>
  <si>
    <t>（団体）構成員数</t>
    <rPh sb="1" eb="3">
      <t>ダンタイ</t>
    </rPh>
    <rPh sb="4" eb="7">
      <t>コウセイイン</t>
    </rPh>
    <rPh sb="7" eb="8">
      <t>スウ</t>
    </rPh>
    <phoneticPr fontId="10"/>
  </si>
  <si>
    <t>代表者氏名等</t>
    <rPh sb="0" eb="2">
      <t>ダイヒョウ</t>
    </rPh>
    <rPh sb="2" eb="3">
      <t>シャ</t>
    </rPh>
    <rPh sb="3" eb="5">
      <t>シメイ</t>
    </rPh>
    <rPh sb="5" eb="6">
      <t>トウ</t>
    </rPh>
    <phoneticPr fontId="2"/>
  </si>
  <si>
    <t>（団体）50歳未満の基幹的農業従事者</t>
    <rPh sb="1" eb="3">
      <t>ダンタイ</t>
    </rPh>
    <phoneticPr fontId="10"/>
  </si>
  <si>
    <t>人</t>
    <rPh sb="0" eb="1">
      <t>ニン</t>
    </rPh>
    <phoneticPr fontId="10"/>
  </si>
  <si>
    <t>（法人）常時従事</t>
    <rPh sb="1" eb="3">
      <t>ホウジン</t>
    </rPh>
    <phoneticPr fontId="10"/>
  </si>
  <si>
    <t>組織概要</t>
    <rPh sb="0" eb="2">
      <t>ソシキ</t>
    </rPh>
    <rPh sb="2" eb="4">
      <t>ガイヨウ</t>
    </rPh>
    <phoneticPr fontId="2"/>
  </si>
  <si>
    <t>法人
の場合</t>
    <rPh sb="0" eb="2">
      <t>ホウジン</t>
    </rPh>
    <rPh sb="4" eb="6">
      <t>バアイ</t>
    </rPh>
    <phoneticPr fontId="10"/>
  </si>
  <si>
    <t>農業常時
従 事 者</t>
    <rPh sb="0" eb="2">
      <t>ノウギョウ</t>
    </rPh>
    <rPh sb="2" eb="4">
      <t>ジョウジ</t>
    </rPh>
    <rPh sb="5" eb="6">
      <t>ジュウ</t>
    </rPh>
    <rPh sb="7" eb="8">
      <t>コト</t>
    </rPh>
    <rPh sb="9" eb="10">
      <t>モノ</t>
    </rPh>
    <phoneticPr fontId="10"/>
  </si>
  <si>
    <t>役員</t>
    <rPh sb="0" eb="2">
      <t>ヤクイン</t>
    </rPh>
    <phoneticPr fontId="10"/>
  </si>
  <si>
    <t>人中</t>
    <rPh sb="0" eb="1">
      <t>ニン</t>
    </rPh>
    <rPh sb="1" eb="2">
      <t>チュウ</t>
    </rPh>
    <phoneticPr fontId="10"/>
  </si>
  <si>
    <t>（法人）50歳未満の基幹的農業従事者</t>
    <rPh sb="1" eb="3">
      <t>ホウジン</t>
    </rPh>
    <phoneticPr fontId="10"/>
  </si>
  <si>
    <t>雇用</t>
    <rPh sb="0" eb="2">
      <t>コヨウ</t>
    </rPh>
    <phoneticPr fontId="10"/>
  </si>
  <si>
    <t>品目種別</t>
    <rPh sb="0" eb="2">
      <t>ヒンモク</t>
    </rPh>
    <rPh sb="2" eb="4">
      <t>シュベツ</t>
    </rPh>
    <phoneticPr fontId="10"/>
  </si>
  <si>
    <t>品目</t>
    <rPh sb="0" eb="2">
      <t>ヒンモク</t>
    </rPh>
    <phoneticPr fontId="10"/>
  </si>
  <si>
    <t>目標達成に向けた取組み</t>
    <rPh sb="0" eb="2">
      <t>モクヒョウ</t>
    </rPh>
    <rPh sb="2" eb="4">
      <t>タッセイ</t>
    </rPh>
    <rPh sb="5" eb="6">
      <t>ム</t>
    </rPh>
    <rPh sb="8" eb="10">
      <t>トリク</t>
    </rPh>
    <phoneticPr fontId="10"/>
  </si>
  <si>
    <t>品　　目</t>
    <rPh sb="0" eb="1">
      <t>ヒン</t>
    </rPh>
    <rPh sb="3" eb="4">
      <t>メ</t>
    </rPh>
    <phoneticPr fontId="10"/>
  </si>
  <si>
    <t>面積（現状）</t>
    <rPh sb="0" eb="2">
      <t>メンセキ</t>
    </rPh>
    <rPh sb="3" eb="5">
      <t>ゲンジョウ</t>
    </rPh>
    <phoneticPr fontId="10"/>
  </si>
  <si>
    <t>生産拡大の取組計画</t>
    <rPh sb="0" eb="2">
      <t>セイサン</t>
    </rPh>
    <rPh sb="2" eb="4">
      <t>カクダイ</t>
    </rPh>
    <rPh sb="5" eb="7">
      <t>トリク</t>
    </rPh>
    <rPh sb="7" eb="9">
      <t>ケイカク</t>
    </rPh>
    <phoneticPr fontId="10"/>
  </si>
  <si>
    <t>面積（目標）</t>
    <rPh sb="0" eb="2">
      <t>メンセキ</t>
    </rPh>
    <rPh sb="3" eb="5">
      <t>モクヒョウ</t>
    </rPh>
    <phoneticPr fontId="10"/>
  </si>
  <si>
    <t>現状</t>
    <rPh sb="0" eb="2">
      <t>ゲンジョウ</t>
    </rPh>
    <phoneticPr fontId="10"/>
  </si>
  <si>
    <t>目標達成に向けた取組み
※施設・機械等導入目的を含め記入すること。</t>
    <rPh sb="13" eb="15">
      <t>シセツ</t>
    </rPh>
    <rPh sb="16" eb="18">
      <t>キカイ</t>
    </rPh>
    <rPh sb="18" eb="19">
      <t>トウ</t>
    </rPh>
    <rPh sb="19" eb="21">
      <t>ドウニュウ</t>
    </rPh>
    <rPh sb="21" eb="23">
      <t>モクテキ</t>
    </rPh>
    <rPh sb="24" eb="25">
      <t>フク</t>
    </rPh>
    <rPh sb="26" eb="28">
      <t>キニュウ</t>
    </rPh>
    <phoneticPr fontId="10"/>
  </si>
  <si>
    <t>面積（増減）</t>
    <rPh sb="0" eb="2">
      <t>メンセキ</t>
    </rPh>
    <rPh sb="3" eb="5">
      <t>ゾウゲン</t>
    </rPh>
    <phoneticPr fontId="10"/>
  </si>
  <si>
    <t>補助要件</t>
    <rPh sb="0" eb="2">
      <t>ホジョ</t>
    </rPh>
    <rPh sb="2" eb="4">
      <t>ヨウケン</t>
    </rPh>
    <phoneticPr fontId="10"/>
  </si>
  <si>
    <t>目標年度</t>
    <rPh sb="0" eb="2">
      <t>モクヒョウ</t>
    </rPh>
    <rPh sb="2" eb="4">
      <t>ネンド</t>
    </rPh>
    <phoneticPr fontId="10"/>
  </si>
  <si>
    <t>目標①（現状）</t>
    <rPh sb="0" eb="2">
      <t>モクヒョウ</t>
    </rPh>
    <rPh sb="4" eb="6">
      <t>ゲンジョウ</t>
    </rPh>
    <phoneticPr fontId="10"/>
  </si>
  <si>
    <t>目標①（目標）</t>
    <rPh sb="0" eb="2">
      <t>モクヒョウ</t>
    </rPh>
    <rPh sb="4" eb="6">
      <t>モクヒョウ</t>
    </rPh>
    <phoneticPr fontId="10"/>
  </si>
  <si>
    <t>目標①（増減率）</t>
    <rPh sb="0" eb="2">
      <t>モクヒョウ</t>
    </rPh>
    <rPh sb="4" eb="6">
      <t>ゾウゲン</t>
    </rPh>
    <rPh sb="6" eb="7">
      <t>リツ</t>
    </rPh>
    <phoneticPr fontId="10"/>
  </si>
  <si>
    <t>目標②（現状）</t>
    <rPh sb="0" eb="2">
      <t>モクヒョウ</t>
    </rPh>
    <rPh sb="4" eb="6">
      <t>ゲンジョウ</t>
    </rPh>
    <phoneticPr fontId="10"/>
  </si>
  <si>
    <t>目標②（目標）</t>
    <rPh sb="0" eb="2">
      <t>モクヒョウ</t>
    </rPh>
    <rPh sb="4" eb="6">
      <t>モクヒョウ</t>
    </rPh>
    <phoneticPr fontId="10"/>
  </si>
  <si>
    <t>目標②（増減率）</t>
    <rPh sb="0" eb="2">
      <t>モクヒョウ</t>
    </rPh>
    <rPh sb="4" eb="6">
      <t>ゾウゲン</t>
    </rPh>
    <rPh sb="6" eb="7">
      <t>リツ</t>
    </rPh>
    <phoneticPr fontId="10"/>
  </si>
  <si>
    <t>目標</t>
    <phoneticPr fontId="10"/>
  </si>
  <si>
    <t>目標②（総現状）</t>
    <rPh sb="0" eb="2">
      <t>モクヒョウ</t>
    </rPh>
    <rPh sb="4" eb="5">
      <t>ソウ</t>
    </rPh>
    <rPh sb="5" eb="7">
      <t>ゲンジョウ</t>
    </rPh>
    <phoneticPr fontId="10"/>
  </si>
  <si>
    <t>現状</t>
    <rPh sb="0" eb="2">
      <t>ゲンジョウ</t>
    </rPh>
    <phoneticPr fontId="2"/>
  </si>
  <si>
    <t>目標年</t>
    <rPh sb="0" eb="2">
      <t>モクヒョウ</t>
    </rPh>
    <rPh sb="2" eb="3">
      <t>ネン</t>
    </rPh>
    <phoneticPr fontId="2"/>
  </si>
  <si>
    <t>増減</t>
    <rPh sb="0" eb="2">
      <t>ゾウゲン</t>
    </rPh>
    <phoneticPr fontId="2"/>
  </si>
  <si>
    <r>
      <t xml:space="preserve">年度
</t>
    </r>
    <r>
      <rPr>
        <sz val="10"/>
        <color theme="1"/>
        <rFont val="ＭＳ ゴシック"/>
        <family val="3"/>
        <charset val="128"/>
      </rPr>
      <t>（和暦・半角）</t>
    </r>
    <rPh sb="0" eb="2">
      <t>ネンド</t>
    </rPh>
    <rPh sb="4" eb="6">
      <t>ワレキ</t>
    </rPh>
    <rPh sb="7" eb="9">
      <t>ハンカク</t>
    </rPh>
    <phoneticPr fontId="10"/>
  </si>
  <si>
    <t>目標年度を事業終了後の２年後
としないときは、その理由</t>
    <rPh sb="25" eb="27">
      <t>リユウ</t>
    </rPh>
    <phoneticPr fontId="10"/>
  </si>
  <si>
    <t>目標②（総目標）</t>
    <rPh sb="0" eb="2">
      <t>モクヒョウ</t>
    </rPh>
    <rPh sb="4" eb="5">
      <t>ソウ</t>
    </rPh>
    <rPh sb="5" eb="7">
      <t>モクヒョウ</t>
    </rPh>
    <phoneticPr fontId="10"/>
  </si>
  <si>
    <t>目標②（総増減率）</t>
    <rPh sb="0" eb="2">
      <t>モクヒョウ</t>
    </rPh>
    <rPh sb="4" eb="5">
      <t>ソウ</t>
    </rPh>
    <rPh sb="5" eb="7">
      <t>ゾウゲン</t>
    </rPh>
    <rPh sb="7" eb="8">
      <t>リツ</t>
    </rPh>
    <phoneticPr fontId="10"/>
  </si>
  <si>
    <t>目標③（現状）</t>
    <rPh sb="0" eb="2">
      <t>モクヒョウ</t>
    </rPh>
    <rPh sb="4" eb="6">
      <t>ゲンジョウ</t>
    </rPh>
    <phoneticPr fontId="10"/>
  </si>
  <si>
    <t>10ａあたりの
販売額（千円）</t>
    <rPh sb="8" eb="10">
      <t>ハンバイ</t>
    </rPh>
    <rPh sb="10" eb="11">
      <t>ガク</t>
    </rPh>
    <rPh sb="12" eb="13">
      <t>セン</t>
    </rPh>
    <rPh sb="13" eb="14">
      <t>エン</t>
    </rPh>
    <phoneticPr fontId="2"/>
  </si>
  <si>
    <t>総販売額又は総所得額（千円）</t>
    <rPh sb="0" eb="1">
      <t>ソウ</t>
    </rPh>
    <rPh sb="1" eb="3">
      <t>ハンバイ</t>
    </rPh>
    <rPh sb="3" eb="4">
      <t>ガク</t>
    </rPh>
    <rPh sb="4" eb="5">
      <t>マタ</t>
    </rPh>
    <rPh sb="6" eb="10">
      <t>ソウショトクガク</t>
    </rPh>
    <rPh sb="11" eb="12">
      <t>セン</t>
    </rPh>
    <rPh sb="12" eb="13">
      <t>エン</t>
    </rPh>
    <phoneticPr fontId="2"/>
  </si>
  <si>
    <t>契約率（％）</t>
    <rPh sb="0" eb="3">
      <t>ケイヤクリツ</t>
    </rPh>
    <phoneticPr fontId="2"/>
  </si>
  <si>
    <t>新規雇用</t>
    <rPh sb="0" eb="2">
      <t>シンキ</t>
    </rPh>
    <rPh sb="2" eb="4">
      <t>コヨウ</t>
    </rPh>
    <phoneticPr fontId="2"/>
  </si>
  <si>
    <t>目標③（目標）</t>
    <rPh sb="0" eb="2">
      <t>モクヒョウ</t>
    </rPh>
    <rPh sb="4" eb="6">
      <t>モクヒョウ</t>
    </rPh>
    <phoneticPr fontId="10"/>
  </si>
  <si>
    <t>現状値</t>
    <rPh sb="0" eb="2">
      <t>ゲンジョウ</t>
    </rPh>
    <rPh sb="2" eb="3">
      <t>チ</t>
    </rPh>
    <phoneticPr fontId="2"/>
  </si>
  <si>
    <t>目標値</t>
    <rPh sb="0" eb="3">
      <t>モクヒョウチ</t>
    </rPh>
    <phoneticPr fontId="2"/>
  </si>
  <si>
    <t>増減率</t>
    <rPh sb="0" eb="2">
      <t>ゾウゲン</t>
    </rPh>
    <rPh sb="2" eb="3">
      <t>リツ</t>
    </rPh>
    <phoneticPr fontId="2"/>
  </si>
  <si>
    <t>目標③（増減率）</t>
    <rPh sb="0" eb="2">
      <t>モクヒョウ</t>
    </rPh>
    <rPh sb="4" eb="6">
      <t>ゾウゲン</t>
    </rPh>
    <rPh sb="6" eb="7">
      <t>リツ</t>
    </rPh>
    <phoneticPr fontId="10"/>
  </si>
  <si>
    <t>目標④（通年）</t>
    <rPh sb="0" eb="2">
      <t>モクヒョウ</t>
    </rPh>
    <rPh sb="4" eb="6">
      <t>ツウネン</t>
    </rPh>
    <phoneticPr fontId="10"/>
  </si>
  <si>
    <t>新産地育成</t>
    <phoneticPr fontId="10"/>
  </si>
  <si>
    <t>農業栽培施設</t>
    <phoneticPr fontId="10"/>
  </si>
  <si>
    <t>農協リース</t>
    <rPh sb="0" eb="2">
      <t>ノウキョウ</t>
    </rPh>
    <phoneticPr fontId="10"/>
  </si>
  <si>
    <t>土地基盤整備</t>
    <phoneticPr fontId="10"/>
  </si>
  <si>
    <t>目標④（短期）</t>
    <rPh sb="0" eb="2">
      <t>モクヒョウ</t>
    </rPh>
    <rPh sb="4" eb="6">
      <t>タンキ</t>
    </rPh>
    <phoneticPr fontId="10"/>
  </si>
  <si>
    <t>スマート活用</t>
    <rPh sb="4" eb="6">
      <t>カツヨウ</t>
    </rPh>
    <phoneticPr fontId="10"/>
  </si>
  <si>
    <t>気候変動対応</t>
    <rPh sb="0" eb="4">
      <t>キコウヘンドウ</t>
    </rPh>
    <rPh sb="4" eb="6">
      <t>タイオウ</t>
    </rPh>
    <phoneticPr fontId="10"/>
  </si>
  <si>
    <t>労働環境設備</t>
    <phoneticPr fontId="10"/>
  </si>
  <si>
    <t>農協リース</t>
    <phoneticPr fontId="10"/>
  </si>
  <si>
    <t>総事業費</t>
    <rPh sb="0" eb="4">
      <t>ソウジギョウヒ</t>
    </rPh>
    <phoneticPr fontId="10"/>
  </si>
  <si>
    <t>円</t>
    <rPh sb="0" eb="1">
      <t>エン</t>
    </rPh>
    <phoneticPr fontId="10"/>
  </si>
  <si>
    <t>除税後の額</t>
    <rPh sb="0" eb="1">
      <t>ジョ</t>
    </rPh>
    <rPh sb="1" eb="2">
      <t>ゼイ</t>
    </rPh>
    <rPh sb="2" eb="3">
      <t>ゴ</t>
    </rPh>
    <rPh sb="4" eb="5">
      <t>ガク</t>
    </rPh>
    <phoneticPr fontId="10"/>
  </si>
  <si>
    <t>仕入れに係る消費税相当額</t>
    <phoneticPr fontId="10"/>
  </si>
  <si>
    <t>事業種目</t>
    <rPh sb="0" eb="2">
      <t>ジギョウ</t>
    </rPh>
    <rPh sb="2" eb="4">
      <t>シュモク</t>
    </rPh>
    <phoneticPr fontId="10"/>
  </si>
  <si>
    <t>省力化推進事業</t>
    <phoneticPr fontId="10"/>
  </si>
  <si>
    <t>補助金額</t>
    <rPh sb="0" eb="2">
      <t>ホジョ</t>
    </rPh>
    <rPh sb="2" eb="4">
      <t>キンガク</t>
    </rPh>
    <phoneticPr fontId="10"/>
  </si>
  <si>
    <t>補助率</t>
    <rPh sb="0" eb="3">
      <t>ホジョリツ</t>
    </rPh>
    <phoneticPr fontId="10"/>
  </si>
  <si>
    <t>上限額 ③</t>
    <rPh sb="0" eb="3">
      <t>ジョウゲンガク</t>
    </rPh>
    <phoneticPr fontId="10"/>
  </si>
  <si>
    <t>補助金額</t>
    <phoneticPr fontId="2"/>
  </si>
  <si>
    <t>（上限額）</t>
    <rPh sb="1" eb="4">
      <t>ジョウゲンガク</t>
    </rPh>
    <phoneticPr fontId="10"/>
  </si>
  <si>
    <t>具体的内容</t>
    <rPh sb="0" eb="3">
      <t>グタイテキ</t>
    </rPh>
    <rPh sb="3" eb="5">
      <t>ナイヨウ</t>
    </rPh>
    <phoneticPr fontId="10"/>
  </si>
  <si>
    <t>収益性向上対策整備</t>
    <rPh sb="0" eb="3">
      <t>シュウエキセイ</t>
    </rPh>
    <rPh sb="3" eb="5">
      <t>コウジョウ</t>
    </rPh>
    <rPh sb="5" eb="7">
      <t>タイサク</t>
    </rPh>
    <rPh sb="7" eb="9">
      <t>セイビ</t>
    </rPh>
    <phoneticPr fontId="10"/>
  </si>
  <si>
    <t>労働環境設備整備</t>
    <phoneticPr fontId="10"/>
  </si>
  <si>
    <t>補助対象経費</t>
    <rPh sb="0" eb="2">
      <t>ホジョ</t>
    </rPh>
    <rPh sb="2" eb="4">
      <t>タイショウ</t>
    </rPh>
    <rPh sb="4" eb="6">
      <t>ケイヒ</t>
    </rPh>
    <phoneticPr fontId="10"/>
  </si>
  <si>
    <t>省力化推進事業</t>
    <rPh sb="0" eb="1">
      <t>ショウ</t>
    </rPh>
    <rPh sb="1" eb="2">
      <t>チカラ</t>
    </rPh>
    <rPh sb="2" eb="3">
      <t>カ</t>
    </rPh>
    <rPh sb="3" eb="5">
      <t>スイシン</t>
    </rPh>
    <rPh sb="5" eb="7">
      <t>ジギョウ</t>
    </rPh>
    <phoneticPr fontId="10"/>
  </si>
  <si>
    <t>末端交付額</t>
    <rPh sb="0" eb="2">
      <t>マッタン</t>
    </rPh>
    <rPh sb="2" eb="4">
      <t>コウフ</t>
    </rPh>
    <rPh sb="4" eb="5">
      <t>ガク</t>
    </rPh>
    <phoneticPr fontId="10"/>
  </si>
  <si>
    <t>合　　計</t>
    <rPh sb="0" eb="1">
      <t>ゴウ</t>
    </rPh>
    <rPh sb="3" eb="4">
      <t>ケイ</t>
    </rPh>
    <phoneticPr fontId="10"/>
  </si>
  <si>
    <t>県補助金額</t>
    <rPh sb="0" eb="1">
      <t>ケン</t>
    </rPh>
    <rPh sb="1" eb="3">
      <t>ホジョ</t>
    </rPh>
    <rPh sb="3" eb="5">
      <t>キンガク</t>
    </rPh>
    <phoneticPr fontId="10"/>
  </si>
  <si>
    <t>事業費の確定時期</t>
    <phoneticPr fontId="10"/>
  </si>
  <si>
    <t>市町村の
予算措置状況</t>
    <phoneticPr fontId="10"/>
  </si>
  <si>
    <t>着工（予定）時期</t>
    <rPh sb="6" eb="8">
      <t>ジキ</t>
    </rPh>
    <phoneticPr fontId="10"/>
  </si>
  <si>
    <t>施設・設備の
利用開始（予定）</t>
    <phoneticPr fontId="10"/>
  </si>
  <si>
    <t>市町村補助金額</t>
    <rPh sb="0" eb="2">
      <t>シチョウ</t>
    </rPh>
    <rPh sb="2" eb="3">
      <t>ソン</t>
    </rPh>
    <rPh sb="3" eb="5">
      <t>ホジョ</t>
    </rPh>
    <rPh sb="5" eb="7">
      <t>キンガク</t>
    </rPh>
    <phoneticPr fontId="10"/>
  </si>
  <si>
    <t>（団体）取組主体数</t>
    <rPh sb="1" eb="3">
      <t>ダンタイ</t>
    </rPh>
    <rPh sb="4" eb="6">
      <t>トリクミ</t>
    </rPh>
    <rPh sb="6" eb="8">
      <t>シュタイ</t>
    </rPh>
    <rPh sb="8" eb="9">
      <t>スウ</t>
    </rPh>
    <phoneticPr fontId="10"/>
  </si>
  <si>
    <t>○</t>
    <phoneticPr fontId="10"/>
  </si>
  <si>
    <t>達成</t>
    <rPh sb="0" eb="2">
      <t>タッセイ</t>
    </rPh>
    <phoneticPr fontId="10"/>
  </si>
  <si>
    <t>未達成</t>
    <rPh sb="0" eb="3">
      <t>ミタッセイ</t>
    </rPh>
    <phoneticPr fontId="10"/>
  </si>
  <si>
    <t>目標年未達</t>
    <rPh sb="0" eb="3">
      <t>モクヒョウネン</t>
    </rPh>
    <rPh sb="3" eb="5">
      <t>ミタツ</t>
    </rPh>
    <phoneticPr fontId="10"/>
  </si>
  <si>
    <t>R10</t>
    <phoneticPr fontId="10"/>
  </si>
  <si>
    <t>省力化
推進事業</t>
    <phoneticPr fontId="10"/>
  </si>
  <si>
    <t>№</t>
  </si>
  <si>
    <t>市町村</t>
  </si>
  <si>
    <t>設　立
年月日</t>
    <rPh sb="0" eb="1">
      <t>セツ</t>
    </rPh>
    <rPh sb="2" eb="3">
      <t>タチ</t>
    </rPh>
    <rPh sb="4" eb="7">
      <t>ネンガッピ</t>
    </rPh>
    <phoneticPr fontId="10"/>
  </si>
  <si>
    <t>農業者
団体</t>
    <rPh sb="0" eb="3">
      <t>ノウギョウシャ</t>
    </rPh>
    <rPh sb="4" eb="6">
      <t>ダンタイインスウ</t>
    </rPh>
    <phoneticPr fontId="2"/>
  </si>
  <si>
    <t>法人</t>
    <rPh sb="0" eb="2">
      <t>ホウジンインスウ</t>
    </rPh>
    <phoneticPr fontId="2"/>
  </si>
  <si>
    <t>目標達成に向けた取組み（事業概要）</t>
    <rPh sb="0" eb="2">
      <t>モクヒョウ</t>
    </rPh>
    <rPh sb="2" eb="4">
      <t>タッセイ</t>
    </rPh>
    <rPh sb="5" eb="6">
      <t>ム</t>
    </rPh>
    <rPh sb="8" eb="10">
      <t>トリク</t>
    </rPh>
    <rPh sb="12" eb="14">
      <t>ジギョウ</t>
    </rPh>
    <rPh sb="14" eb="16">
      <t>ガイヨウ</t>
    </rPh>
    <phoneticPr fontId="10"/>
  </si>
  <si>
    <t>対象作物
の面積(a)</t>
    <rPh sb="0" eb="2">
      <t>タイショウ</t>
    </rPh>
    <rPh sb="2" eb="4">
      <t>サクモツ</t>
    </rPh>
    <rPh sb="6" eb="8">
      <t>メンセキ</t>
    </rPh>
    <phoneticPr fontId="2"/>
  </si>
  <si>
    <t>目標
年度</t>
    <rPh sb="0" eb="2">
      <t>モクヒョウ</t>
    </rPh>
    <rPh sb="3" eb="5">
      <t>ネンド</t>
    </rPh>
    <phoneticPr fontId="10"/>
  </si>
  <si>
    <t>補助
要件</t>
    <rPh sb="0" eb="2">
      <t>ホジョ</t>
    </rPh>
    <rPh sb="3" eb="5">
      <t>ヨウケン</t>
    </rPh>
    <phoneticPr fontId="10"/>
  </si>
  <si>
    <t>①生産コスト10％以上削減</t>
    <rPh sb="1" eb="3">
      <t>セイサン</t>
    </rPh>
    <rPh sb="9" eb="11">
      <t>イジョウ</t>
    </rPh>
    <rPh sb="11" eb="13">
      <t>サクゲン</t>
    </rPh>
    <phoneticPr fontId="2"/>
  </si>
  <si>
    <t>②販売額又は所得額10％以上の向上</t>
    <rPh sb="1" eb="3">
      <t>ハンバイ</t>
    </rPh>
    <rPh sb="3" eb="4">
      <t>ガク</t>
    </rPh>
    <rPh sb="4" eb="5">
      <t>マタ</t>
    </rPh>
    <rPh sb="6" eb="8">
      <t>ショトク</t>
    </rPh>
    <rPh sb="8" eb="9">
      <t>ガク</t>
    </rPh>
    <rPh sb="12" eb="14">
      <t>イジョウ</t>
    </rPh>
    <rPh sb="15" eb="17">
      <t>コウジョウ</t>
    </rPh>
    <phoneticPr fontId="2"/>
  </si>
  <si>
    <t>③契約栽培10％以上の増
かつ50％以上</t>
    <rPh sb="1" eb="3">
      <t>ケイヤク</t>
    </rPh>
    <rPh sb="3" eb="5">
      <t>サイバイ</t>
    </rPh>
    <rPh sb="8" eb="10">
      <t>イジョウ</t>
    </rPh>
    <rPh sb="11" eb="12">
      <t>ゾウ</t>
    </rPh>
    <rPh sb="18" eb="20">
      <t>イジョウ</t>
    </rPh>
    <phoneticPr fontId="2"/>
  </si>
  <si>
    <t>④新規雇用
創出</t>
    <rPh sb="1" eb="3">
      <t>シンキ</t>
    </rPh>
    <rPh sb="3" eb="5">
      <t>コヨウ</t>
    </rPh>
    <rPh sb="6" eb="8">
      <t>ソウシュツ</t>
    </rPh>
    <phoneticPr fontId="2"/>
  </si>
  <si>
    <t>要望額（千円）</t>
    <rPh sb="4" eb="6">
      <t>センエン</t>
    </rPh>
    <phoneticPr fontId="10"/>
  </si>
  <si>
    <t>採択額</t>
    <rPh sb="0" eb="2">
      <t>サイタク</t>
    </rPh>
    <rPh sb="2" eb="3">
      <t>ガク</t>
    </rPh>
    <phoneticPr fontId="2"/>
  </si>
  <si>
    <t>構成
員数</t>
    <rPh sb="0" eb="2">
      <t>コウセイ</t>
    </rPh>
    <rPh sb="3" eb="5">
      <t>インスウ</t>
    </rPh>
    <rPh sb="4" eb="5">
      <t>スウ</t>
    </rPh>
    <phoneticPr fontId="2"/>
  </si>
  <si>
    <t>基幹的農業従事者数</t>
    <rPh sb="0" eb="3">
      <t>キカンテキ</t>
    </rPh>
    <rPh sb="3" eb="8">
      <t>ノウギョウジュウジシャ</t>
    </rPh>
    <rPh sb="8" eb="9">
      <t>スウ</t>
    </rPh>
    <phoneticPr fontId="10"/>
  </si>
  <si>
    <t>うち
取組
主体数</t>
    <rPh sb="3" eb="5">
      <t>トリク</t>
    </rPh>
    <rPh sb="6" eb="8">
      <t>シュタイ</t>
    </rPh>
    <rPh sb="8" eb="9">
      <t>スウ</t>
    </rPh>
    <phoneticPr fontId="10"/>
  </si>
  <si>
    <t>常時
従事
者数</t>
    <rPh sb="0" eb="2">
      <t>ジョウジ</t>
    </rPh>
    <rPh sb="3" eb="5">
      <t>ジュウジ</t>
    </rPh>
    <rPh sb="6" eb="7">
      <t>シャ</t>
    </rPh>
    <rPh sb="7" eb="8">
      <t>スウ</t>
    </rPh>
    <phoneticPr fontId="2"/>
  </si>
  <si>
    <r>
      <t xml:space="preserve">目標年
</t>
    </r>
    <r>
      <rPr>
        <sz val="8"/>
        <rFont val="ＭＳ ゴシック"/>
        <family val="3"/>
        <charset val="128"/>
      </rPr>
      <t>(見込み)</t>
    </r>
    <rPh sb="0" eb="2">
      <t>モクヒョウ</t>
    </rPh>
    <rPh sb="2" eb="3">
      <t>ネン</t>
    </rPh>
    <rPh sb="5" eb="7">
      <t>ミコ</t>
    </rPh>
    <phoneticPr fontId="2"/>
  </si>
  <si>
    <t>新産地
育　成</t>
    <rPh sb="0" eb="1">
      <t>シン</t>
    </rPh>
    <rPh sb="1" eb="3">
      <t>サンチ</t>
    </rPh>
    <rPh sb="4" eb="5">
      <t>ソダテル</t>
    </rPh>
    <rPh sb="6" eb="7">
      <t>シゲル</t>
    </rPh>
    <phoneticPr fontId="10"/>
  </si>
  <si>
    <t>農業栽培
施設整備</t>
    <rPh sb="0" eb="2">
      <t>ノウギョウ</t>
    </rPh>
    <rPh sb="2" eb="4">
      <t>サイバイ</t>
    </rPh>
    <rPh sb="5" eb="7">
      <t>シセツ</t>
    </rPh>
    <rPh sb="7" eb="9">
      <t>セイビ</t>
    </rPh>
    <phoneticPr fontId="10"/>
  </si>
  <si>
    <t>農　協
リース</t>
    <rPh sb="0" eb="1">
      <t>ノウ</t>
    </rPh>
    <rPh sb="2" eb="3">
      <t>キョウ</t>
    </rPh>
    <phoneticPr fontId="10"/>
  </si>
  <si>
    <t>土地基盤
整　　備</t>
    <rPh sb="0" eb="2">
      <t>トチ</t>
    </rPh>
    <rPh sb="2" eb="4">
      <t>キバン</t>
    </rPh>
    <rPh sb="5" eb="6">
      <t>ヒトシ</t>
    </rPh>
    <rPh sb="8" eb="9">
      <t>ソナエ</t>
    </rPh>
    <phoneticPr fontId="10"/>
  </si>
  <si>
    <t>スマート
技術活用</t>
    <rPh sb="5" eb="7">
      <t>ギジュツ</t>
    </rPh>
    <rPh sb="7" eb="9">
      <t>カツヨウ</t>
    </rPh>
    <phoneticPr fontId="10"/>
  </si>
  <si>
    <t>気候変動
対応整備</t>
    <rPh sb="0" eb="2">
      <t>キコウ</t>
    </rPh>
    <rPh sb="2" eb="4">
      <t>ヘンドウ</t>
    </rPh>
    <rPh sb="5" eb="7">
      <t>タイオウ</t>
    </rPh>
    <rPh sb="7" eb="9">
      <t>セイビ</t>
    </rPh>
    <phoneticPr fontId="10"/>
  </si>
  <si>
    <t>労働環境
設備整備</t>
    <rPh sb="0" eb="2">
      <t>ロウドウ</t>
    </rPh>
    <rPh sb="2" eb="4">
      <t>カンキョウ</t>
    </rPh>
    <rPh sb="5" eb="7">
      <t>セツビ</t>
    </rPh>
    <rPh sb="7" eb="9">
      <t>セイビ</t>
    </rPh>
    <phoneticPr fontId="10"/>
  </si>
  <si>
    <t>省力化
推進事業</t>
    <rPh sb="0" eb="3">
      <t>ショウリョクカ</t>
    </rPh>
    <rPh sb="4" eb="6">
      <t>スイシン</t>
    </rPh>
    <rPh sb="6" eb="8">
      <t>ジギョウ</t>
    </rPh>
    <phoneticPr fontId="10"/>
  </si>
  <si>
    <t>具体的内容(機械、数量、面積等)</t>
  </si>
  <si>
    <t>末　端
交付額</t>
    <rPh sb="0" eb="1">
      <t>マツ</t>
    </rPh>
    <rPh sb="2" eb="3">
      <t>ハシ</t>
    </rPh>
    <rPh sb="4" eb="6">
      <t>コウフ</t>
    </rPh>
    <rPh sb="6" eb="7">
      <t>ガク</t>
    </rPh>
    <phoneticPr fontId="10"/>
  </si>
  <si>
    <t>負担区分</t>
    <rPh sb="0" eb="2">
      <t>フタン</t>
    </rPh>
    <rPh sb="2" eb="4">
      <t>クブン</t>
    </rPh>
    <phoneticPr fontId="10"/>
  </si>
  <si>
    <t>現状値
（H30)</t>
    <rPh sb="0" eb="2">
      <t>ゲンジョウ</t>
    </rPh>
    <rPh sb="2" eb="3">
      <t>チ</t>
    </rPh>
    <phoneticPr fontId="2"/>
  </si>
  <si>
    <t>長期</t>
    <rPh sb="0" eb="2">
      <t>チョウキ</t>
    </rPh>
    <phoneticPr fontId="2"/>
  </si>
  <si>
    <t>短期</t>
    <rPh sb="0" eb="2">
      <t>タンキ</t>
    </rPh>
    <phoneticPr fontId="2"/>
  </si>
  <si>
    <t>県</t>
    <phoneticPr fontId="2"/>
  </si>
  <si>
    <t>市町村</t>
    <rPh sb="0" eb="2">
      <t>シチョウ</t>
    </rPh>
    <rPh sb="2" eb="3">
      <t>ソン</t>
    </rPh>
    <phoneticPr fontId="10"/>
  </si>
  <si>
    <t>品目
種別</t>
    <phoneticPr fontId="2"/>
  </si>
  <si>
    <t>補助
対象
経費</t>
    <rPh sb="0" eb="2">
      <t>ホジョ</t>
    </rPh>
    <rPh sb="3" eb="5">
      <t>タイショウ</t>
    </rPh>
    <rPh sb="6" eb="8">
      <t>ケイヒ</t>
    </rPh>
    <phoneticPr fontId="10"/>
  </si>
  <si>
    <t>10aあたりの
販売額
（千円/10a）</t>
    <rPh sb="8" eb="10">
      <t>ハンバイ</t>
    </rPh>
    <rPh sb="10" eb="11">
      <t>ガク</t>
    </rPh>
    <rPh sb="13" eb="14">
      <t>セン</t>
    </rPh>
    <rPh sb="14" eb="15">
      <t>エン</t>
    </rPh>
    <phoneticPr fontId="2"/>
  </si>
  <si>
    <t>10aあたりの
コスト
（円/10a）</t>
    <rPh sb="13" eb="14">
      <t>エン</t>
    </rPh>
    <phoneticPr fontId="2"/>
  </si>
  <si>
    <t>総販売額
（千円）</t>
    <rPh sb="0" eb="4">
      <t>ソウハンバイガク</t>
    </rPh>
    <rPh sb="6" eb="7">
      <t>セン</t>
    </rPh>
    <rPh sb="7" eb="8">
      <t>エン</t>
    </rPh>
    <phoneticPr fontId="2"/>
  </si>
  <si>
    <t>契約率
（％）</t>
    <rPh sb="0" eb="3">
      <t>ケイヤクリツ</t>
    </rPh>
    <phoneticPr fontId="2"/>
  </si>
  <si>
    <t>総事業費
（円）</t>
    <rPh sb="0" eb="1">
      <t>ソウ</t>
    </rPh>
    <rPh sb="6" eb="7">
      <t>エン</t>
    </rPh>
    <phoneticPr fontId="10"/>
  </si>
  <si>
    <t>補助対象
経費
（千円）</t>
    <rPh sb="0" eb="2">
      <t>ホジョ</t>
    </rPh>
    <rPh sb="2" eb="4">
      <t>タイショウ</t>
    </rPh>
    <rPh sb="5" eb="7">
      <t>ケイヒ</t>
    </rPh>
    <rPh sb="9" eb="10">
      <t>セン</t>
    </rPh>
    <rPh sb="10" eb="11">
      <t>エン</t>
    </rPh>
    <phoneticPr fontId="10"/>
  </si>
  <si>
    <t>減額</t>
    <rPh sb="0" eb="2">
      <t>ゲンガク</t>
    </rPh>
    <phoneticPr fontId="2"/>
  </si>
  <si>
    <t>該当なし</t>
    <rPh sb="0" eb="2">
      <t>ガイトウ</t>
    </rPh>
    <phoneticPr fontId="2"/>
  </si>
  <si>
    <t>含む税</t>
    <rPh sb="0" eb="1">
      <t>フク</t>
    </rPh>
    <rPh sb="2" eb="3">
      <t>ゼイ</t>
    </rPh>
    <phoneticPr fontId="2"/>
  </si>
  <si>
    <t>事業実施
主体名</t>
    <rPh sb="0" eb="2">
      <t>ジギョウ</t>
    </rPh>
    <rPh sb="2" eb="4">
      <t>ジッシ</t>
    </rPh>
    <rPh sb="5" eb="7">
      <t>シュタイ</t>
    </rPh>
    <rPh sb="7" eb="8">
      <t>ナ</t>
    </rPh>
    <phoneticPr fontId="10"/>
  </si>
  <si>
    <t>単位：円</t>
    <rPh sb="0" eb="2">
      <t>タンイ</t>
    </rPh>
    <rPh sb="3" eb="4">
      <t>エン</t>
    </rPh>
    <phoneticPr fontId="2"/>
  </si>
  <si>
    <t>補助対象者
課税区分</t>
    <rPh sb="0" eb="5">
      <t>ホジョタイショウシャ</t>
    </rPh>
    <rPh sb="6" eb="10">
      <t>カゼイクブン</t>
    </rPh>
    <phoneticPr fontId="2"/>
  </si>
  <si>
    <t>新産地育成</t>
    <rPh sb="0" eb="3">
      <t>シンサンチ</t>
    </rPh>
    <rPh sb="3" eb="5">
      <t>イクセイ</t>
    </rPh>
    <phoneticPr fontId="2"/>
  </si>
  <si>
    <t>/</t>
    <phoneticPr fontId="2"/>
  </si>
  <si>
    <t>土地基盤整備</t>
    <rPh sb="0" eb="6">
      <t>トチキバンセイビ</t>
    </rPh>
    <phoneticPr fontId="2"/>
  </si>
  <si>
    <t>スマート技術</t>
    <rPh sb="4" eb="6">
      <t>ギジュツ</t>
    </rPh>
    <phoneticPr fontId="2"/>
  </si>
  <si>
    <t>農業用ハウス新設</t>
    <rPh sb="0" eb="3">
      <t>ノウギョウヨウ</t>
    </rPh>
    <rPh sb="6" eb="8">
      <t>シンセツ</t>
    </rPh>
    <phoneticPr fontId="10"/>
  </si>
  <si>
    <t>本則課税</t>
    <rPh sb="0" eb="4">
      <t>ホンソクカゼイ</t>
    </rPh>
    <phoneticPr fontId="2"/>
  </si>
  <si>
    <t>簡易又は免税</t>
    <rPh sb="0" eb="2">
      <t>カンイ</t>
    </rPh>
    <rPh sb="2" eb="3">
      <t>マタ</t>
    </rPh>
    <rPh sb="4" eb="6">
      <t>メンゼイ</t>
    </rPh>
    <phoneticPr fontId="2"/>
  </si>
  <si>
    <t>総事業費</t>
    <rPh sb="0" eb="4">
      <t>ソウジギョウヒ</t>
    </rPh>
    <phoneticPr fontId="2"/>
  </si>
  <si>
    <t>補助対象外経費</t>
    <rPh sb="0" eb="7">
      <t>ホジョタイショウガイケイヒ</t>
    </rPh>
    <phoneticPr fontId="2"/>
  </si>
  <si>
    <t>補助対象
経費</t>
    <rPh sb="0" eb="4">
      <t>ホジョタイショウ</t>
    </rPh>
    <rPh sb="5" eb="7">
      <t>ケイヒ</t>
    </rPh>
    <phoneticPr fontId="10"/>
  </si>
  <si>
    <t>税込</t>
    <rPh sb="0" eb="2">
      <t>ゼイコミ</t>
    </rPh>
    <phoneticPr fontId="2"/>
  </si>
  <si>
    <t>気候変動対応</t>
    <rPh sb="0" eb="4">
      <t>キコウヘンドウ</t>
    </rPh>
    <rPh sb="4" eb="6">
      <t>タイオウ</t>
    </rPh>
    <phoneticPr fontId="2"/>
  </si>
  <si>
    <t>【内訳】</t>
    <rPh sb="1" eb="3">
      <t>ウチワケ</t>
    </rPh>
    <phoneticPr fontId="2"/>
  </si>
  <si>
    <t>氏名</t>
    <rPh sb="0" eb="2">
      <t>シメイ</t>
    </rPh>
    <phoneticPr fontId="10"/>
  </si>
  <si>
    <t>整備内容</t>
    <rPh sb="0" eb="4">
      <t>セイビナイヨウ</t>
    </rPh>
    <phoneticPr fontId="10"/>
  </si>
  <si>
    <t>総事業費
（税込）</t>
    <rPh sb="0" eb="4">
      <t>ソウジギョウヒ</t>
    </rPh>
    <rPh sb="6" eb="8">
      <t>ゼイコミ</t>
    </rPh>
    <phoneticPr fontId="2"/>
  </si>
  <si>
    <t>総事業費
（税抜）</t>
    <rPh sb="0" eb="4">
      <t>ソウジギョウヒ</t>
    </rPh>
    <rPh sb="6" eb="8">
      <t>ゼイヌ</t>
    </rPh>
    <phoneticPr fontId="2"/>
  </si>
  <si>
    <t>補助対象外
経費（税抜）</t>
    <rPh sb="0" eb="2">
      <t>ホジョ</t>
    </rPh>
    <rPh sb="2" eb="4">
      <t>タイショウ</t>
    </rPh>
    <rPh sb="4" eb="5">
      <t>ガイ</t>
    </rPh>
    <rPh sb="6" eb="8">
      <t>ケイヒ</t>
    </rPh>
    <rPh sb="9" eb="11">
      <t>ゼイヌ</t>
    </rPh>
    <phoneticPr fontId="2"/>
  </si>
  <si>
    <t>施工区分</t>
    <rPh sb="0" eb="4">
      <t>セコウクブン</t>
    </rPh>
    <phoneticPr fontId="2"/>
  </si>
  <si>
    <t>①資材費</t>
    <rPh sb="1" eb="3">
      <t>シザイ</t>
    </rPh>
    <rPh sb="3" eb="4">
      <t>ヒ</t>
    </rPh>
    <phoneticPr fontId="10"/>
  </si>
  <si>
    <t>②施工費
（税込）</t>
    <rPh sb="1" eb="3">
      <t>セコウ</t>
    </rPh>
    <rPh sb="3" eb="4">
      <t>ヒ</t>
    </rPh>
    <rPh sb="6" eb="8">
      <t>ゼイコ</t>
    </rPh>
    <phoneticPr fontId="10"/>
  </si>
  <si>
    <t>②施工費
（税抜）</t>
    <rPh sb="1" eb="3">
      <t>セコウ</t>
    </rPh>
    <rPh sb="3" eb="4">
      <t>ヒ</t>
    </rPh>
    <rPh sb="6" eb="8">
      <t>ゼイヌ</t>
    </rPh>
    <phoneticPr fontId="10"/>
  </si>
  <si>
    <t>③
①×10%</t>
    <phoneticPr fontId="10"/>
  </si>
  <si>
    <t>対象経費</t>
    <rPh sb="0" eb="2">
      <t>タイショウ</t>
    </rPh>
    <rPh sb="2" eb="4">
      <t>ケイヒ</t>
    </rPh>
    <phoneticPr fontId="2"/>
  </si>
  <si>
    <t>補助対象経費
①＋④</t>
    <rPh sb="0" eb="2">
      <t>ホジョ</t>
    </rPh>
    <rPh sb="2" eb="4">
      <t>タイショウ</t>
    </rPh>
    <rPh sb="4" eb="6">
      <t>ケイヒ</t>
    </rPh>
    <phoneticPr fontId="10"/>
  </si>
  <si>
    <t>補助対象外経費</t>
    <rPh sb="0" eb="5">
      <t>ホジョタイショウガイ</t>
    </rPh>
    <rPh sb="5" eb="7">
      <t>ケイヒ</t>
    </rPh>
    <phoneticPr fontId="2"/>
  </si>
  <si>
    <t>自立施工</t>
    <rPh sb="0" eb="2">
      <t>ジリツ</t>
    </rPh>
    <rPh sb="2" eb="4">
      <t>セコウ</t>
    </rPh>
    <phoneticPr fontId="2"/>
  </si>
  <si>
    <t>業者施工</t>
    <rPh sb="0" eb="2">
      <t>ギョウシャ</t>
    </rPh>
    <rPh sb="2" eb="4">
      <t>セコウ</t>
    </rPh>
    <phoneticPr fontId="2"/>
  </si>
  <si>
    <t>補助対象経費
×1/3 ①</t>
    <rPh sb="0" eb="2">
      <t>ホジョ</t>
    </rPh>
    <rPh sb="2" eb="4">
      <t>タイショウ</t>
    </rPh>
    <rPh sb="4" eb="6">
      <t>ケイヒ</t>
    </rPh>
    <phoneticPr fontId="2"/>
  </si>
  <si>
    <t>交付額
×2/3 ②</t>
    <rPh sb="0" eb="2">
      <t>コウフ</t>
    </rPh>
    <rPh sb="2" eb="3">
      <t>ガク</t>
    </rPh>
    <phoneticPr fontId="2"/>
  </si>
  <si>
    <r>
      <t xml:space="preserve">県補助金額
</t>
    </r>
    <r>
      <rPr>
        <sz val="8"/>
        <color theme="1"/>
        <rFont val="ＭＳ ゴシック"/>
        <family val="3"/>
        <charset val="128"/>
      </rPr>
      <t>(①②③の最少額)</t>
    </r>
    <rPh sb="0" eb="1">
      <t>ケン</t>
    </rPh>
    <rPh sb="1" eb="3">
      <t>ホジョ</t>
    </rPh>
    <rPh sb="3" eb="5">
      <t>キンガク</t>
    </rPh>
    <rPh sb="11" eb="12">
      <t>サイ</t>
    </rPh>
    <rPh sb="12" eb="14">
      <t>ショウガク</t>
    </rPh>
    <phoneticPr fontId="2"/>
  </si>
  <si>
    <t>事業種目</t>
    <rPh sb="0" eb="4">
      <t>ジギョウシュモク</t>
    </rPh>
    <phoneticPr fontId="2"/>
  </si>
  <si>
    <t>整備内容</t>
    <rPh sb="0" eb="4">
      <t>セイビナイヨウ</t>
    </rPh>
    <phoneticPr fontId="2"/>
  </si>
  <si>
    <t>対象外経費内訳（税抜）</t>
    <rPh sb="0" eb="5">
      <t>タイショウガイケイヒ</t>
    </rPh>
    <rPh sb="5" eb="7">
      <t>ウチワケ</t>
    </rPh>
    <rPh sb="8" eb="10">
      <t>ゼイヌキ</t>
    </rPh>
    <phoneticPr fontId="2"/>
  </si>
  <si>
    <t>税抜</t>
    <rPh sb="0" eb="2">
      <t>ゼイヌ</t>
    </rPh>
    <phoneticPr fontId="2"/>
  </si>
  <si>
    <t>金額</t>
    <rPh sb="0" eb="2">
      <t>キンガク</t>
    </rPh>
    <phoneticPr fontId="2"/>
  </si>
  <si>
    <t>補助金額計算書 【収益性向上対策（農業用ハウス整備を除く）】</t>
    <phoneticPr fontId="2"/>
  </si>
  <si>
    <t>事業種目</t>
    <rPh sb="0" eb="2">
      <t>ジギョウ</t>
    </rPh>
    <rPh sb="2" eb="4">
      <t>シュモク</t>
    </rPh>
    <phoneticPr fontId="2"/>
  </si>
  <si>
    <t>ハウス整備</t>
    <rPh sb="3" eb="5">
      <t>セイビ</t>
    </rPh>
    <phoneticPr fontId="2"/>
  </si>
  <si>
    <r>
      <t xml:space="preserve">④対象施工費
</t>
    </r>
    <r>
      <rPr>
        <sz val="8"/>
        <color theme="1"/>
        <rFont val="ＭＳ Ｐゴシック"/>
        <family val="3"/>
        <charset val="128"/>
      </rPr>
      <t>（②,③のうち少額の方）</t>
    </r>
    <rPh sb="1" eb="6">
      <t>タイショウセコウヒ</t>
    </rPh>
    <rPh sb="14" eb="16">
      <t>ショウガク</t>
    </rPh>
    <rPh sb="17" eb="18">
      <t>ホウ</t>
    </rPh>
    <phoneticPr fontId="2"/>
  </si>
  <si>
    <t>補助金額</t>
    <rPh sb="0" eb="4">
      <t>ホジョキンガク</t>
    </rPh>
    <phoneticPr fontId="2"/>
  </si>
  <si>
    <t>実施主体
負担額</t>
    <rPh sb="0" eb="2">
      <t>ジッシ</t>
    </rPh>
    <rPh sb="2" eb="4">
      <t>シュタイ</t>
    </rPh>
    <rPh sb="5" eb="8">
      <t>フタンガク</t>
    </rPh>
    <phoneticPr fontId="2"/>
  </si>
  <si>
    <t>末端交付額</t>
    <rPh sb="0" eb="2">
      <t>マッタン</t>
    </rPh>
    <rPh sb="2" eb="5">
      <t>コウフガク</t>
    </rPh>
    <phoneticPr fontId="2"/>
  </si>
  <si>
    <t>対象経費×1/3</t>
    <rPh sb="0" eb="4">
      <t>タイショウケイヒ</t>
    </rPh>
    <phoneticPr fontId="2"/>
  </si>
  <si>
    <t>交付額×2/3</t>
    <rPh sb="0" eb="3">
      <t>コウフガク</t>
    </rPh>
    <phoneticPr fontId="2"/>
  </si>
  <si>
    <t>補助上限額</t>
    <rPh sb="0" eb="5">
      <t>ホジョジョウゲンガク</t>
    </rPh>
    <phoneticPr fontId="2"/>
  </si>
  <si>
    <t>補助金額計算書 【収益性向上対策（農業用ハウス新設整備）】</t>
    <rPh sb="23" eb="25">
      <t>シンセツ</t>
    </rPh>
    <phoneticPr fontId="2"/>
  </si>
  <si>
    <t>総事業費
(千円,税込)</t>
    <rPh sb="0" eb="1">
      <t>ソウ</t>
    </rPh>
    <rPh sb="1" eb="4">
      <t>ジギョウヒ</t>
    </rPh>
    <rPh sb="6" eb="7">
      <t>セン</t>
    </rPh>
    <rPh sb="7" eb="8">
      <t>エン</t>
    </rPh>
    <rPh sb="9" eb="11">
      <t>ゼイコ</t>
    </rPh>
    <phoneticPr fontId="2"/>
  </si>
  <si>
    <t>（円）</t>
    <rPh sb="1" eb="2">
      <t>エン</t>
    </rPh>
    <phoneticPr fontId="2"/>
  </si>
  <si>
    <t>（千円）</t>
    <rPh sb="1" eb="3">
      <t>センエン</t>
    </rPh>
    <phoneticPr fontId="2"/>
  </si>
  <si>
    <t>(千円)</t>
    <rPh sb="1" eb="3">
      <t>センエン</t>
    </rPh>
    <phoneticPr fontId="2"/>
  </si>
  <si>
    <t>補助対象</t>
    <rPh sb="0" eb="2">
      <t>ホジョ</t>
    </rPh>
    <rPh sb="2" eb="4">
      <t>タイショウ</t>
    </rPh>
    <phoneticPr fontId="2"/>
  </si>
  <si>
    <t>取組主体計画転記用</t>
    <rPh sb="0" eb="2">
      <t>トリク</t>
    </rPh>
    <rPh sb="2" eb="4">
      <t>シュタイ</t>
    </rPh>
    <rPh sb="4" eb="6">
      <t>ケイカク</t>
    </rPh>
    <rPh sb="6" eb="8">
      <t>テンキ</t>
    </rPh>
    <rPh sb="8" eb="9">
      <t>ヨウ</t>
    </rPh>
    <phoneticPr fontId="2"/>
  </si>
  <si>
    <t>対象品目</t>
    <rPh sb="0" eb="2">
      <t>タイショウ</t>
    </rPh>
    <rPh sb="2" eb="4">
      <t>ヒンモク</t>
    </rPh>
    <phoneticPr fontId="2"/>
  </si>
  <si>
    <t>取組項目</t>
    <rPh sb="0" eb="4">
      <t>トリクミコウモク</t>
    </rPh>
    <phoneticPr fontId="2"/>
  </si>
  <si>
    <t>（注１）対象品目ごとに全品目を記載すること。</t>
    <rPh sb="1" eb="2">
      <t>チュウ</t>
    </rPh>
    <rPh sb="4" eb="8">
      <t>タイショウヒンモク</t>
    </rPh>
    <rPh sb="11" eb="14">
      <t>ゼンヒンモク</t>
    </rPh>
    <rPh sb="15" eb="17">
      <t>キサイ</t>
    </rPh>
    <phoneticPr fontId="2"/>
  </si>
  <si>
    <t>対象品目
（作型）</t>
    <rPh sb="0" eb="2">
      <t>タイショウ</t>
    </rPh>
    <rPh sb="2" eb="4">
      <t>ヒンモク</t>
    </rPh>
    <rPh sb="6" eb="8">
      <t>サクガタ</t>
    </rPh>
    <phoneticPr fontId="2"/>
  </si>
  <si>
    <t>負担内訳（円）</t>
    <rPh sb="0" eb="2">
      <t>フタン</t>
    </rPh>
    <rPh sb="2" eb="4">
      <t>ウチワケ</t>
    </rPh>
    <rPh sb="5" eb="6">
      <t>エン</t>
    </rPh>
    <phoneticPr fontId="2"/>
  </si>
  <si>
    <t>（注１）当計画において活用する補助事業等すべてについて記載すること。</t>
    <rPh sb="1" eb="2">
      <t>チュウ</t>
    </rPh>
    <rPh sb="4" eb="7">
      <t>トウケイカク</t>
    </rPh>
    <rPh sb="11" eb="13">
      <t>カツヨウ</t>
    </rPh>
    <rPh sb="15" eb="20">
      <t>ホジョジギョウトウ</t>
    </rPh>
    <rPh sb="27" eb="29">
      <t>キサイ</t>
    </rPh>
    <phoneticPr fontId="2"/>
  </si>
  <si>
    <t>（注２）「備考」欄には、農業改良資金や農業近代化資金又は日本政策金融公庫資金の借入れを計画している場合の「資金名」を記載すること。</t>
    <rPh sb="1" eb="2">
      <t>チュウ</t>
    </rPh>
    <rPh sb="5" eb="7">
      <t>ビコウ</t>
    </rPh>
    <rPh sb="8" eb="9">
      <t>ラン</t>
    </rPh>
    <rPh sb="12" eb="14">
      <t>ノウギョウ</t>
    </rPh>
    <rPh sb="14" eb="16">
      <t>カイリョウ</t>
    </rPh>
    <rPh sb="16" eb="18">
      <t>シキン</t>
    </rPh>
    <rPh sb="19" eb="21">
      <t>ノウギョウ</t>
    </rPh>
    <rPh sb="21" eb="23">
      <t>キンダイ</t>
    </rPh>
    <rPh sb="23" eb="24">
      <t>カ</t>
    </rPh>
    <rPh sb="24" eb="26">
      <t>シキン</t>
    </rPh>
    <rPh sb="26" eb="27">
      <t>マタ</t>
    </rPh>
    <rPh sb="28" eb="30">
      <t>ニホン</t>
    </rPh>
    <rPh sb="30" eb="32">
      <t>セイサク</t>
    </rPh>
    <rPh sb="32" eb="34">
      <t>キンユウ</t>
    </rPh>
    <rPh sb="34" eb="36">
      <t>コウコ</t>
    </rPh>
    <rPh sb="36" eb="38">
      <t>シキン</t>
    </rPh>
    <rPh sb="39" eb="41">
      <t>カリイ</t>
    </rPh>
    <rPh sb="43" eb="45">
      <t>ケイカク</t>
    </rPh>
    <rPh sb="49" eb="51">
      <t>バアイ</t>
    </rPh>
    <rPh sb="53" eb="55">
      <t>シキン</t>
    </rPh>
    <rPh sb="55" eb="56">
      <t>メイ</t>
    </rPh>
    <rPh sb="58" eb="60">
      <t>キサイ</t>
    </rPh>
    <phoneticPr fontId="2"/>
  </si>
  <si>
    <t>総事業費
（円）</t>
    <rPh sb="0" eb="4">
      <t>ソウジギョウヒ</t>
    </rPh>
    <rPh sb="6" eb="7">
      <t>エン</t>
    </rPh>
    <phoneticPr fontId="2"/>
  </si>
  <si>
    <t>（１）位置図（市町村における実施地区の位置を示した５万分の１の地図及び実施地区における実施（受益）場所を示す字限図等の図面）</t>
    <rPh sb="3" eb="6">
      <t>イチズ</t>
    </rPh>
    <rPh sb="7" eb="10">
      <t>シチョウソン</t>
    </rPh>
    <rPh sb="14" eb="18">
      <t>ジッシチク</t>
    </rPh>
    <rPh sb="19" eb="21">
      <t>イチ</t>
    </rPh>
    <rPh sb="22" eb="23">
      <t>シメ</t>
    </rPh>
    <rPh sb="27" eb="28">
      <t>ブン</t>
    </rPh>
    <rPh sb="31" eb="33">
      <t>チズ</t>
    </rPh>
    <rPh sb="33" eb="34">
      <t>オヨ</t>
    </rPh>
    <rPh sb="35" eb="37">
      <t>ジッシ</t>
    </rPh>
    <rPh sb="37" eb="39">
      <t>チク</t>
    </rPh>
    <rPh sb="43" eb="45">
      <t>ジッシ</t>
    </rPh>
    <rPh sb="46" eb="48">
      <t>ジュエキ</t>
    </rPh>
    <rPh sb="49" eb="51">
      <t>バショ</t>
    </rPh>
    <rPh sb="52" eb="53">
      <t>シメ</t>
    </rPh>
    <rPh sb="54" eb="57">
      <t>ジゲンズ</t>
    </rPh>
    <rPh sb="57" eb="58">
      <t>トウ</t>
    </rPh>
    <rPh sb="59" eb="61">
      <t>ズメン</t>
    </rPh>
    <phoneticPr fontId="2"/>
  </si>
  <si>
    <t>（２）実施設計書・設計図（見積書・カタログ等）</t>
    <rPh sb="3" eb="8">
      <t>ジッシセッケイショ</t>
    </rPh>
    <rPh sb="9" eb="12">
      <t>セッケイズ</t>
    </rPh>
    <rPh sb="13" eb="16">
      <t>ミツモリショ</t>
    </rPh>
    <rPh sb="21" eb="22">
      <t>トウ</t>
    </rPh>
    <phoneticPr fontId="2"/>
  </si>
  <si>
    <t>1 販売額</t>
    <rPh sb="2" eb="5">
      <t>ハンバイガク</t>
    </rPh>
    <phoneticPr fontId="2"/>
  </si>
  <si>
    <t>2 所得額</t>
    <rPh sb="2" eb="5">
      <t>ショトクガク</t>
    </rPh>
    <phoneticPr fontId="2"/>
  </si>
  <si>
    <t>3 生産コスト</t>
    <rPh sb="2" eb="4">
      <t>セイサン</t>
    </rPh>
    <phoneticPr fontId="2"/>
  </si>
  <si>
    <t>目標：</t>
    <rPh sb="0" eb="2">
      <t>モクヒョウ</t>
    </rPh>
    <phoneticPr fontId="2"/>
  </si>
  <si>
    <t>4 契約栽培割合</t>
    <rPh sb="2" eb="4">
      <t>ケイヤク</t>
    </rPh>
    <rPh sb="4" eb="6">
      <t>サイバイ</t>
    </rPh>
    <rPh sb="6" eb="8">
      <t>ワリアイ</t>
    </rPh>
    <phoneticPr fontId="2"/>
  </si>
  <si>
    <t>(a)</t>
    <phoneticPr fontId="2"/>
  </si>
  <si>
    <t>(kg/10a)</t>
    <phoneticPr fontId="2"/>
  </si>
  <si>
    <t>(％)</t>
    <phoneticPr fontId="2"/>
  </si>
  <si>
    <t>(千円/10a)</t>
    <rPh sb="1" eb="3">
      <t>センエン</t>
    </rPh>
    <phoneticPr fontId="2"/>
  </si>
  <si>
    <t xml:space="preserve">  面積</t>
    <rPh sb="2" eb="4">
      <t>メンセキ</t>
    </rPh>
    <phoneticPr fontId="2"/>
  </si>
  <si>
    <t xml:space="preserve">  収量</t>
    <rPh sb="2" eb="4">
      <t>シュウリョウ</t>
    </rPh>
    <phoneticPr fontId="2"/>
  </si>
  <si>
    <t>(目標/現状)</t>
    <rPh sb="1" eb="3">
      <t>モクヒョウ</t>
    </rPh>
    <rPh sb="4" eb="6">
      <t>ゲンジョウ</t>
    </rPh>
    <phoneticPr fontId="2"/>
  </si>
  <si>
    <t>1月</t>
    <rPh sb="1" eb="2">
      <t>ガツ</t>
    </rPh>
    <phoneticPr fontId="2"/>
  </si>
  <si>
    <t>2月</t>
  </si>
  <si>
    <t>3月</t>
  </si>
  <si>
    <t>4月</t>
  </si>
  <si>
    <t>5月</t>
  </si>
  <si>
    <t>6月</t>
  </si>
  <si>
    <t>7月</t>
  </si>
  <si>
    <t>8月</t>
  </si>
  <si>
    <t>9月</t>
  </si>
  <si>
    <t>10月</t>
  </si>
  <si>
    <t>11月</t>
  </si>
  <si>
    <t>12月</t>
  </si>
  <si>
    <t>（１）事業目標</t>
    <rPh sb="3" eb="5">
      <t>ジギョウ</t>
    </rPh>
    <rPh sb="5" eb="7">
      <t>モクヒョウ</t>
    </rPh>
    <phoneticPr fontId="2"/>
  </si>
  <si>
    <t>（２）生産拡大等の取組計画</t>
    <rPh sb="3" eb="5">
      <t>セイサン</t>
    </rPh>
    <rPh sb="5" eb="7">
      <t>カクダイ</t>
    </rPh>
    <rPh sb="7" eb="8">
      <t>トウ</t>
    </rPh>
    <rPh sb="9" eb="11">
      <t>トリクミ</t>
    </rPh>
    <rPh sb="11" eb="13">
      <t>ケイカク</t>
    </rPh>
    <phoneticPr fontId="2"/>
  </si>
  <si>
    <t>（３）栽培体系</t>
    <rPh sb="3" eb="5">
      <t>サイバイ</t>
    </rPh>
    <rPh sb="5" eb="7">
      <t>タイケイ</t>
    </rPh>
    <phoneticPr fontId="2"/>
  </si>
  <si>
    <t>目標達成に向けた具体的方策</t>
    <phoneticPr fontId="2"/>
  </si>
  <si>
    <t>（１）事業実施主体の情報</t>
    <rPh sb="3" eb="9">
      <t>ジギョウジッシシュタイ</t>
    </rPh>
    <rPh sb="10" eb="12">
      <t>ジョウホウ</t>
    </rPh>
    <phoneticPr fontId="2"/>
  </si>
  <si>
    <t>１　事業実施主体の概要</t>
    <rPh sb="2" eb="8">
      <t>ジギョウジッシシュタイ</t>
    </rPh>
    <rPh sb="9" eb="11">
      <t>ガイヨウ</t>
    </rPh>
    <phoneticPr fontId="2"/>
  </si>
  <si>
    <t>設立年月日</t>
    <rPh sb="0" eb="5">
      <t>セツリツネンガッピ</t>
    </rPh>
    <phoneticPr fontId="2"/>
  </si>
  <si>
    <t>目標年度</t>
    <rPh sb="0" eb="2">
      <t>モクヒョウ</t>
    </rPh>
    <rPh sb="2" eb="4">
      <t>ネンド</t>
    </rPh>
    <phoneticPr fontId="2"/>
  </si>
  <si>
    <t>市町村名</t>
    <rPh sb="0" eb="3">
      <t>シチョウソン</t>
    </rPh>
    <rPh sb="3" eb="4">
      <t>メイ</t>
    </rPh>
    <phoneticPr fontId="2"/>
  </si>
  <si>
    <t>事業実施主体名</t>
    <rPh sb="0" eb="2">
      <t>ジギョウ</t>
    </rPh>
    <rPh sb="2" eb="4">
      <t>ジッシ</t>
    </rPh>
    <rPh sb="4" eb="7">
      <t>シュタイメイ</t>
    </rPh>
    <phoneticPr fontId="2"/>
  </si>
  <si>
    <t>所在地</t>
    <rPh sb="0" eb="3">
      <t>ショザイチ</t>
    </rPh>
    <phoneticPr fontId="2"/>
  </si>
  <si>
    <t>基幹作物</t>
    <rPh sb="0" eb="2">
      <t>キカン</t>
    </rPh>
    <rPh sb="2" eb="4">
      <t>サクモツ</t>
    </rPh>
    <phoneticPr fontId="2"/>
  </si>
  <si>
    <t>事業実施主体区分</t>
    <rPh sb="0" eb="6">
      <t>ジギョウジッシシュタイ</t>
    </rPh>
    <rPh sb="6" eb="8">
      <t>クブン</t>
    </rPh>
    <phoneticPr fontId="2"/>
  </si>
  <si>
    <t>構成員数</t>
    <rPh sb="0" eb="2">
      <t>コウセイ</t>
    </rPh>
    <rPh sb="2" eb="3">
      <t>イン</t>
    </rPh>
    <rPh sb="3" eb="4">
      <t>スウ</t>
    </rPh>
    <phoneticPr fontId="2"/>
  </si>
  <si>
    <t>連絡先
(電話番号等)</t>
    <rPh sb="0" eb="3">
      <t>レンラクサキ</t>
    </rPh>
    <rPh sb="5" eb="7">
      <t>デンワ</t>
    </rPh>
    <rPh sb="7" eb="9">
      <t>バンゴウ</t>
    </rPh>
    <rPh sb="9" eb="10">
      <t>トウ</t>
    </rPh>
    <phoneticPr fontId="2"/>
  </si>
  <si>
    <t>（注）「区分」欄には、実施要項第２に定める区分を記載すること</t>
    <rPh sb="1" eb="2">
      <t>チュウ</t>
    </rPh>
    <rPh sb="4" eb="6">
      <t>クブン</t>
    </rPh>
    <rPh sb="7" eb="8">
      <t>ラン</t>
    </rPh>
    <rPh sb="11" eb="15">
      <t>ジッシヨウコウ</t>
    </rPh>
    <rPh sb="15" eb="16">
      <t>ダイ</t>
    </rPh>
    <rPh sb="18" eb="19">
      <t>サダ</t>
    </rPh>
    <rPh sb="21" eb="23">
      <t>クブン</t>
    </rPh>
    <rPh sb="24" eb="26">
      <t>キサイ</t>
    </rPh>
    <phoneticPr fontId="2"/>
  </si>
  <si>
    <t>（２）組織概要</t>
    <rPh sb="3" eb="7">
      <t>ソシキガイヨウ</t>
    </rPh>
    <phoneticPr fontId="2"/>
  </si>
  <si>
    <t>２　事業計画</t>
    <rPh sb="2" eb="4">
      <t>ジギョウ</t>
    </rPh>
    <rPh sb="4" eb="6">
      <t>ケイカク</t>
    </rPh>
    <phoneticPr fontId="2"/>
  </si>
  <si>
    <t>３　添付書類</t>
    <rPh sb="2" eb="4">
      <t>テンプ</t>
    </rPh>
    <rPh sb="4" eb="6">
      <t>ショルイ</t>
    </rPh>
    <phoneticPr fontId="2"/>
  </si>
  <si>
    <t>（注１）対象品目の栽培体系を記載すること。（播種：◯、挿し芽：▼、定植：△、収穫：□、ハウス被覆：◇等）</t>
    <rPh sb="1" eb="2">
      <t>チュウ</t>
    </rPh>
    <rPh sb="4" eb="6">
      <t>タイショウ</t>
    </rPh>
    <rPh sb="6" eb="8">
      <t>ヒンモク</t>
    </rPh>
    <rPh sb="9" eb="11">
      <t>サイバイ</t>
    </rPh>
    <rPh sb="11" eb="13">
      <t>タイケイ</t>
    </rPh>
    <rPh sb="14" eb="16">
      <t>キサイ</t>
    </rPh>
    <rPh sb="22" eb="24">
      <t>ハシュ</t>
    </rPh>
    <rPh sb="27" eb="28">
      <t>サ</t>
    </rPh>
    <rPh sb="29" eb="30">
      <t>メ</t>
    </rPh>
    <rPh sb="33" eb="35">
      <t>テイショク</t>
    </rPh>
    <rPh sb="38" eb="40">
      <t>シュウカク</t>
    </rPh>
    <rPh sb="46" eb="48">
      <t>ヒフク</t>
    </rPh>
    <rPh sb="50" eb="51">
      <t>トウ</t>
    </rPh>
    <phoneticPr fontId="2"/>
  </si>
  <si>
    <t>（注２）直接記載する代わりに、栽培体系が分かる既存の資料を添付しても良い。</t>
    <rPh sb="1" eb="2">
      <t>チュウ</t>
    </rPh>
    <rPh sb="4" eb="6">
      <t>チョクセツ</t>
    </rPh>
    <rPh sb="6" eb="8">
      <t>キサイ</t>
    </rPh>
    <rPh sb="10" eb="11">
      <t>カ</t>
    </rPh>
    <rPh sb="15" eb="19">
      <t>サイバイタイケイ</t>
    </rPh>
    <rPh sb="20" eb="21">
      <t>ワ</t>
    </rPh>
    <rPh sb="23" eb="25">
      <t>キゾン</t>
    </rPh>
    <rPh sb="26" eb="28">
      <t>シリョウ</t>
    </rPh>
    <rPh sb="29" eb="31">
      <t>テンプ</t>
    </rPh>
    <rPh sb="34" eb="35">
      <t>ヨ</t>
    </rPh>
    <phoneticPr fontId="2"/>
  </si>
  <si>
    <t>(令和10年度)</t>
    <rPh sb="1" eb="3">
      <t>レイワ</t>
    </rPh>
    <rPh sb="5" eb="7">
      <t>ネンド</t>
    </rPh>
    <phoneticPr fontId="2"/>
  </si>
  <si>
    <t>代表者氏名等</t>
    <rPh sb="0" eb="3">
      <t>ダイヒョウシャ</t>
    </rPh>
    <rPh sb="3" eb="5">
      <t>シメイ</t>
    </rPh>
    <rPh sb="5" eb="6">
      <t>トウ</t>
    </rPh>
    <phoneticPr fontId="2"/>
  </si>
  <si>
    <t>事業実施主体の栽培面積（a）</t>
    <rPh sb="0" eb="2">
      <t>ジギョウ</t>
    </rPh>
    <rPh sb="2" eb="6">
      <t>ジッシシュタイ</t>
    </rPh>
    <rPh sb="7" eb="11">
      <t>サイバイメンセキ</t>
    </rPh>
    <phoneticPr fontId="2"/>
  </si>
  <si>
    <t>補助対象
経費
(千円)</t>
    <rPh sb="0" eb="2">
      <t>ホジョ</t>
    </rPh>
    <rPh sb="2" eb="4">
      <t>タイショウ</t>
    </rPh>
    <rPh sb="5" eb="7">
      <t>ケイヒ</t>
    </rPh>
    <rPh sb="9" eb="10">
      <t>セン</t>
    </rPh>
    <rPh sb="10" eb="11">
      <t>エン</t>
    </rPh>
    <phoneticPr fontId="2"/>
  </si>
  <si>
    <t>※</t>
    <phoneticPr fontId="2"/>
  </si>
  <si>
    <r>
      <t xml:space="preserve">対象外の施工費
②-④
</t>
    </r>
    <r>
      <rPr>
        <sz val="6"/>
        <color theme="1"/>
        <rFont val="ＭＳ Ｐゴシック"/>
        <family val="3"/>
        <charset val="128"/>
      </rPr>
      <t>(②は課税区分による)</t>
    </r>
    <rPh sb="0" eb="2">
      <t>タイショウ</t>
    </rPh>
    <rPh sb="2" eb="3">
      <t>ガイ</t>
    </rPh>
    <rPh sb="4" eb="7">
      <t>セコウヒ</t>
    </rPh>
    <rPh sb="15" eb="19">
      <t>カゼイクブン</t>
    </rPh>
    <phoneticPr fontId="2"/>
  </si>
  <si>
    <t>自然災害等のリスクに備える取組計画</t>
    <rPh sb="13" eb="15">
      <t>トリクミ</t>
    </rPh>
    <rPh sb="15" eb="17">
      <t>ケイカク</t>
    </rPh>
    <phoneticPr fontId="2"/>
  </si>
  <si>
    <t>事業実施主体名</t>
    <rPh sb="0" eb="2">
      <t>ジギョウ</t>
    </rPh>
    <rPh sb="2" eb="4">
      <t>ジッシ</t>
    </rPh>
    <rPh sb="4" eb="6">
      <t>シュタイ</t>
    </rPh>
    <rPh sb="6" eb="7">
      <t>メイ</t>
    </rPh>
    <phoneticPr fontId="2"/>
  </si>
  <si>
    <t>取組主体名</t>
    <rPh sb="0" eb="5">
      <t>トリクミシュタイメイ</t>
    </rPh>
    <phoneticPr fontId="2"/>
  </si>
  <si>
    <t>分類</t>
    <rPh sb="0" eb="2">
      <t>ブンルイ</t>
    </rPh>
    <phoneticPr fontId="2"/>
  </si>
  <si>
    <t>番号</t>
    <rPh sb="0" eb="2">
      <t>バンゴウ</t>
    </rPh>
    <phoneticPr fontId="2"/>
  </si>
  <si>
    <t>質問内容</t>
    <rPh sb="0" eb="2">
      <t>シツモン</t>
    </rPh>
    <rPh sb="2" eb="4">
      <t>ナイヨウ</t>
    </rPh>
    <phoneticPr fontId="2"/>
  </si>
  <si>
    <r>
      <t xml:space="preserve">備考
</t>
    </r>
    <r>
      <rPr>
        <sz val="9"/>
        <color theme="1"/>
        <rFont val="メイリオ"/>
        <family val="3"/>
        <charset val="128"/>
      </rPr>
      <t>（※）必須項目</t>
    </r>
    <rPh sb="0" eb="2">
      <t>ビコウ</t>
    </rPh>
    <rPh sb="6" eb="8">
      <t>ヒッス</t>
    </rPh>
    <rPh sb="8" eb="10">
      <t>コウモク</t>
    </rPh>
    <phoneticPr fontId="2"/>
  </si>
  <si>
    <t>リスクの把握</t>
    <rPh sb="4" eb="6">
      <t>ハアク</t>
    </rPh>
    <phoneticPr fontId="2"/>
  </si>
  <si>
    <t>自身の営農活動における、自然災害、その他のリスク（新型コロナウイルス感染症等）とその影響について検討</t>
    <rPh sb="0" eb="2">
      <t>ジシン</t>
    </rPh>
    <rPh sb="3" eb="5">
      <t>エイノウ</t>
    </rPh>
    <rPh sb="5" eb="7">
      <t>カツドウ</t>
    </rPh>
    <rPh sb="12" eb="14">
      <t>シゼン</t>
    </rPh>
    <rPh sb="14" eb="16">
      <t>サイガイ</t>
    </rPh>
    <rPh sb="19" eb="20">
      <t>タ</t>
    </rPh>
    <rPh sb="25" eb="27">
      <t>シンガタ</t>
    </rPh>
    <rPh sb="34" eb="37">
      <t>カンセンショウ</t>
    </rPh>
    <rPh sb="37" eb="38">
      <t>トウ</t>
    </rPh>
    <rPh sb="41" eb="43">
      <t>エイキョウ</t>
    </rPh>
    <rPh sb="47" eb="48">
      <t>カンガ</t>
    </rPh>
    <rPh sb="48" eb="50">
      <t>ケントウ</t>
    </rPh>
    <phoneticPr fontId="2"/>
  </si>
  <si>
    <t>自身の地域の自然災害リスクについてハザードマップで確認</t>
    <rPh sb="0" eb="2">
      <t>ジシン</t>
    </rPh>
    <rPh sb="3" eb="5">
      <t>チイキ</t>
    </rPh>
    <phoneticPr fontId="2"/>
  </si>
  <si>
    <t>予防</t>
    <rPh sb="0" eb="2">
      <t>ヨボウ</t>
    </rPh>
    <phoneticPr fontId="2"/>
  </si>
  <si>
    <t>リスク全般に対する事前の備え</t>
    <phoneticPr fontId="2"/>
  </si>
  <si>
    <t>「やまがたアグリネット」に会員登録し、災害対策等の情報を活用している</t>
    <rPh sb="13" eb="15">
      <t>カイイン</t>
    </rPh>
    <rPh sb="15" eb="17">
      <t>トウロク</t>
    </rPh>
    <rPh sb="19" eb="21">
      <t>サイガイ</t>
    </rPh>
    <rPh sb="21" eb="23">
      <t>タイサク</t>
    </rPh>
    <rPh sb="23" eb="24">
      <t>トウ</t>
    </rPh>
    <rPh sb="25" eb="27">
      <t>ジョウホウ</t>
    </rPh>
    <rPh sb="28" eb="30">
      <t>カツヨウ</t>
    </rPh>
    <phoneticPr fontId="2"/>
  </si>
  <si>
    <t>地方自治体等を通じて発信される気象情報や防災情報を確認している</t>
    <rPh sb="20" eb="22">
      <t>ボウサイ</t>
    </rPh>
    <phoneticPr fontId="2"/>
  </si>
  <si>
    <t>農業用ハウスの災害対策・復旧方法等について、「農業技術の基本指針」等のマニュアルの参照、研修の受講などを通じ知識を身につけている</t>
    <rPh sb="0" eb="2">
      <t>ノウギョウ</t>
    </rPh>
    <rPh sb="2" eb="3">
      <t>ヨウ</t>
    </rPh>
    <rPh sb="7" eb="9">
      <t>サイガイ</t>
    </rPh>
    <rPh sb="9" eb="11">
      <t>タイサク</t>
    </rPh>
    <rPh sb="12" eb="14">
      <t>フッキュウ</t>
    </rPh>
    <rPh sb="14" eb="16">
      <t>ホウホウ</t>
    </rPh>
    <rPh sb="16" eb="17">
      <t>トウ</t>
    </rPh>
    <phoneticPr fontId="2"/>
  </si>
  <si>
    <t>ハウス資材、整備関係に限る</t>
    <rPh sb="3" eb="5">
      <t>シザイ</t>
    </rPh>
    <rPh sb="6" eb="8">
      <t>セイビ</t>
    </rPh>
    <rPh sb="8" eb="10">
      <t>カンケイ</t>
    </rPh>
    <rPh sb="11" eb="12">
      <t>カギ</t>
    </rPh>
    <phoneticPr fontId="2"/>
  </si>
  <si>
    <t>災害時の停電に備え、非常用電源などを確保している</t>
    <rPh sb="0" eb="2">
      <t>サイガイ</t>
    </rPh>
    <rPh sb="2" eb="3">
      <t>ジ</t>
    </rPh>
    <rPh sb="4" eb="6">
      <t>テイデン</t>
    </rPh>
    <rPh sb="7" eb="8">
      <t>ソナ</t>
    </rPh>
    <rPh sb="10" eb="13">
      <t>ヒジョウヨウ</t>
    </rPh>
    <rPh sb="13" eb="15">
      <t>デンゲン</t>
    </rPh>
    <rPh sb="18" eb="20">
      <t>カクホ</t>
    </rPh>
    <phoneticPr fontId="2"/>
  </si>
  <si>
    <t>農業用ハウス、非常用電源等の施設・設備の保守点検、また傷んだ箇所の修復や補強等の防災措置をしている</t>
    <rPh sb="0" eb="2">
      <t>ノウギョウ</t>
    </rPh>
    <rPh sb="2" eb="3">
      <t>ヨウ</t>
    </rPh>
    <rPh sb="7" eb="10">
      <t>ヒジョウヨウ</t>
    </rPh>
    <rPh sb="10" eb="12">
      <t>デンゲン</t>
    </rPh>
    <rPh sb="12" eb="13">
      <t>トウ</t>
    </rPh>
    <rPh sb="14" eb="16">
      <t>シセツ</t>
    </rPh>
    <rPh sb="17" eb="19">
      <t>セツビ</t>
    </rPh>
    <rPh sb="20" eb="22">
      <t>ホシュ</t>
    </rPh>
    <rPh sb="22" eb="24">
      <t>テンケン</t>
    </rPh>
    <rPh sb="30" eb="32">
      <t>カショ</t>
    </rPh>
    <rPh sb="33" eb="35">
      <t>シュウフク</t>
    </rPh>
    <rPh sb="36" eb="38">
      <t>ホキョウ</t>
    </rPh>
    <rPh sb="38" eb="39">
      <t>トウ</t>
    </rPh>
    <rPh sb="40" eb="42">
      <t>ボウサイ</t>
    </rPh>
    <rPh sb="42" eb="44">
      <t>ソチ</t>
    </rPh>
    <phoneticPr fontId="2"/>
  </si>
  <si>
    <t>防風ネット等を準備・保管し、想定外の強風に耐えうる防災措置をしている</t>
    <rPh sb="0" eb="2">
      <t>ボウフウ</t>
    </rPh>
    <rPh sb="5" eb="6">
      <t>トウ</t>
    </rPh>
    <rPh sb="7" eb="9">
      <t>ジュンビ</t>
    </rPh>
    <rPh sb="10" eb="12">
      <t>ホカン</t>
    </rPh>
    <rPh sb="14" eb="17">
      <t>ソウテイガイ</t>
    </rPh>
    <rPh sb="18" eb="20">
      <t>キョウフウ</t>
    </rPh>
    <rPh sb="21" eb="22">
      <t>タ</t>
    </rPh>
    <rPh sb="25" eb="27">
      <t>ボウサイ</t>
    </rPh>
    <rPh sb="27" eb="29">
      <t>ソチ</t>
    </rPh>
    <phoneticPr fontId="2"/>
  </si>
  <si>
    <t>該当品目に限る</t>
    <rPh sb="0" eb="2">
      <t>ガイトウ</t>
    </rPh>
    <rPh sb="2" eb="4">
      <t>ヒンモク</t>
    </rPh>
    <rPh sb="5" eb="6">
      <t>カギ</t>
    </rPh>
    <phoneticPr fontId="2"/>
  </si>
  <si>
    <t>集排水路等の保守点検、また傷んだ箇所の修復や補強等の防災措置をしている</t>
    <rPh sb="0" eb="1">
      <t>シュウ</t>
    </rPh>
    <rPh sb="1" eb="4">
      <t>ハイスイロ</t>
    </rPh>
    <rPh sb="4" eb="5">
      <t>トウ</t>
    </rPh>
    <rPh sb="6" eb="8">
      <t>ホシュ</t>
    </rPh>
    <rPh sb="8" eb="10">
      <t>テンケン</t>
    </rPh>
    <rPh sb="16" eb="18">
      <t>カショ</t>
    </rPh>
    <rPh sb="19" eb="21">
      <t>シュウフク</t>
    </rPh>
    <rPh sb="22" eb="24">
      <t>ホキョウ</t>
    </rPh>
    <rPh sb="24" eb="25">
      <t>トウ</t>
    </rPh>
    <rPh sb="26" eb="28">
      <t>ボウサイ</t>
    </rPh>
    <rPh sb="28" eb="30">
      <t>ソチ</t>
    </rPh>
    <phoneticPr fontId="2"/>
  </si>
  <si>
    <t>トラクターやスピードスプレーヤ等の農業機械や各種農機具などへの被害を防止するための避難場所を確保している</t>
    <phoneticPr fontId="2"/>
  </si>
  <si>
    <t>収入保険の補償内容を理解するとともに加入している</t>
    <rPh sb="10" eb="12">
      <t>リカイ</t>
    </rPh>
    <rPh sb="18" eb="20">
      <t>カニュウ</t>
    </rPh>
    <phoneticPr fontId="2"/>
  </si>
  <si>
    <t>園芸施設共済などの補償内容を理解するとともに加入している</t>
    <rPh sb="0" eb="2">
      <t>エンゲイ</t>
    </rPh>
    <rPh sb="2" eb="4">
      <t>シセツ</t>
    </rPh>
    <rPh sb="4" eb="6">
      <t>キョウサイ</t>
    </rPh>
    <rPh sb="9" eb="11">
      <t>ホショウ</t>
    </rPh>
    <rPh sb="11" eb="13">
      <t>ナイヨウ</t>
    </rPh>
    <rPh sb="14" eb="16">
      <t>リカイ</t>
    </rPh>
    <rPh sb="22" eb="24">
      <t>カニュウ</t>
    </rPh>
    <phoneticPr fontId="2"/>
  </si>
  <si>
    <t>該当事業に限る</t>
    <rPh sb="0" eb="2">
      <t>ガイトウ</t>
    </rPh>
    <rPh sb="2" eb="4">
      <t>ジギョウ</t>
    </rPh>
    <rPh sb="5" eb="6">
      <t>カギ</t>
    </rPh>
    <phoneticPr fontId="2"/>
  </si>
  <si>
    <t>直前対応</t>
    <phoneticPr fontId="2"/>
  </si>
  <si>
    <t>直前に対応すべき下記の対応について理解し、自然災害等が起こった場合には対応可能である</t>
    <rPh sb="0" eb="2">
      <t>チョクゼン</t>
    </rPh>
    <rPh sb="3" eb="5">
      <t>タイオウ</t>
    </rPh>
    <rPh sb="8" eb="10">
      <t>カキ</t>
    </rPh>
    <rPh sb="11" eb="13">
      <t>タイオウ</t>
    </rPh>
    <rPh sb="17" eb="19">
      <t>リカイ</t>
    </rPh>
    <rPh sb="21" eb="25">
      <t>シゼンサイガイ</t>
    </rPh>
    <rPh sb="25" eb="26">
      <t>トウ</t>
    </rPh>
    <rPh sb="27" eb="28">
      <t>オ</t>
    </rPh>
    <rPh sb="31" eb="33">
      <t>バアイ</t>
    </rPh>
    <rPh sb="35" eb="37">
      <t>タイオウ</t>
    </rPh>
    <rPh sb="37" eb="39">
      <t>カノウ</t>
    </rPh>
    <phoneticPr fontId="2"/>
  </si>
  <si>
    <t>予見可能なリスクに対する事前の備え</t>
    <phoneticPr fontId="2"/>
  </si>
  <si>
    <t>台風等に対する直前の備え</t>
    <rPh sb="2" eb="3">
      <t>トウ</t>
    </rPh>
    <phoneticPr fontId="2"/>
  </si>
  <si>
    <t>共通</t>
    <rPh sb="0" eb="2">
      <t>キョウツウ</t>
    </rPh>
    <phoneticPr fontId="2"/>
  </si>
  <si>
    <t>情報収集等</t>
    <phoneticPr fontId="2"/>
  </si>
  <si>
    <t>最新の気象情報、警報、注意報をチェックする</t>
    <rPh sb="0" eb="2">
      <t>サイシン</t>
    </rPh>
    <rPh sb="3" eb="5">
      <t>キショウ</t>
    </rPh>
    <rPh sb="5" eb="7">
      <t>ジョウホウ</t>
    </rPh>
    <rPh sb="8" eb="10">
      <t>ケイホウ</t>
    </rPh>
    <rPh sb="11" eb="14">
      <t>チュウイホウ</t>
    </rPh>
    <phoneticPr fontId="2"/>
  </si>
  <si>
    <t>緊急時の連絡体制や出勤体制を講じる</t>
    <rPh sb="0" eb="3">
      <t>キンキュウジ</t>
    </rPh>
    <rPh sb="4" eb="6">
      <t>レンラク</t>
    </rPh>
    <rPh sb="6" eb="8">
      <t>タイセイ</t>
    </rPh>
    <rPh sb="9" eb="11">
      <t>シュッキン</t>
    </rPh>
    <rPh sb="11" eb="13">
      <t>タイセイ</t>
    </rPh>
    <rPh sb="14" eb="15">
      <t>コウ</t>
    </rPh>
    <phoneticPr fontId="2"/>
  </si>
  <si>
    <t>ほ場・園地等周辺対策</t>
    <phoneticPr fontId="2"/>
  </si>
  <si>
    <t>コンテナやプラスチックパレットなど飛来が予想されるものを片づけたり固定したりする。また、燃料タンク・ガスボンベ等をしっかり固定する</t>
    <rPh sb="33" eb="35">
      <t>コテイ</t>
    </rPh>
    <phoneticPr fontId="2"/>
  </si>
  <si>
    <t>倉庫・施設などの戸締まりを行う</t>
    <rPh sb="0" eb="2">
      <t>ソウコ</t>
    </rPh>
    <rPh sb="3" eb="5">
      <t>シセツ</t>
    </rPh>
    <rPh sb="8" eb="10">
      <t>トジ</t>
    </rPh>
    <rPh sb="13" eb="14">
      <t>オコナ</t>
    </rPh>
    <phoneticPr fontId="2"/>
  </si>
  <si>
    <t>排水路や排水溝等の点検、ゴミの除去や補修・再整備等を行う</t>
    <rPh sb="0" eb="3">
      <t>ハイスイロ</t>
    </rPh>
    <rPh sb="4" eb="7">
      <t>ハイスイコウ</t>
    </rPh>
    <rPh sb="7" eb="8">
      <t>トウ</t>
    </rPh>
    <rPh sb="9" eb="11">
      <t>テンケン</t>
    </rPh>
    <rPh sb="15" eb="17">
      <t>ジョキョ</t>
    </rPh>
    <rPh sb="18" eb="20">
      <t>ホシュウ</t>
    </rPh>
    <rPh sb="21" eb="24">
      <t>サイセイビ</t>
    </rPh>
    <rPh sb="24" eb="25">
      <t>トウ</t>
    </rPh>
    <rPh sb="26" eb="27">
      <t>オコナ</t>
    </rPh>
    <phoneticPr fontId="2"/>
  </si>
  <si>
    <t>これまで冠水したことのあるほ場や地域では、速やかな排水を行うために排水ポンプの準備をする</t>
    <rPh sb="4" eb="6">
      <t>カンスイ</t>
    </rPh>
    <rPh sb="14" eb="15">
      <t>ジョウ</t>
    </rPh>
    <rPh sb="16" eb="18">
      <t>チイキ</t>
    </rPh>
    <rPh sb="21" eb="22">
      <t>スミ</t>
    </rPh>
    <rPh sb="25" eb="27">
      <t>ハイスイ</t>
    </rPh>
    <rPh sb="28" eb="29">
      <t>オコナ</t>
    </rPh>
    <rPh sb="33" eb="35">
      <t>ハイスイ</t>
    </rPh>
    <rPh sb="39" eb="41">
      <t>ジュンビ</t>
    </rPh>
    <phoneticPr fontId="2"/>
  </si>
  <si>
    <t>トラクターやスピードスプレーヤ等の農業機械や各種農機具などを事前に高台や屋内に移動させる</t>
    <rPh sb="15" eb="16">
      <t>トウ</t>
    </rPh>
    <rPh sb="17" eb="19">
      <t>ノウギョウ</t>
    </rPh>
    <rPh sb="22" eb="24">
      <t>カクシュ</t>
    </rPh>
    <rPh sb="24" eb="27">
      <t>ノウキグ</t>
    </rPh>
    <rPh sb="30" eb="32">
      <t>ジゼン</t>
    </rPh>
    <rPh sb="33" eb="35">
      <t>タカダイ</t>
    </rPh>
    <rPh sb="36" eb="38">
      <t>オクナイ</t>
    </rPh>
    <rPh sb="39" eb="41">
      <t>イドウ</t>
    </rPh>
    <phoneticPr fontId="2"/>
  </si>
  <si>
    <t>作物への対策</t>
    <phoneticPr fontId="2"/>
  </si>
  <si>
    <t>収穫可能な野菜や果実、切り花などは早めに収穫する</t>
    <rPh sb="0" eb="2">
      <t>シュウカク</t>
    </rPh>
    <rPh sb="2" eb="4">
      <t>カノウ</t>
    </rPh>
    <rPh sb="5" eb="7">
      <t>ヤサイ</t>
    </rPh>
    <rPh sb="8" eb="10">
      <t>カジツ</t>
    </rPh>
    <rPh sb="11" eb="12">
      <t>キ</t>
    </rPh>
    <rPh sb="13" eb="14">
      <t>バナ</t>
    </rPh>
    <rPh sb="17" eb="18">
      <t>ハヤ</t>
    </rPh>
    <rPh sb="20" eb="22">
      <t>シュウカク</t>
    </rPh>
    <phoneticPr fontId="2"/>
  </si>
  <si>
    <t>収穫物は、適切な場所に保管する</t>
    <rPh sb="0" eb="2">
      <t>シュウカク</t>
    </rPh>
    <rPh sb="2" eb="3">
      <t>ブツ</t>
    </rPh>
    <rPh sb="5" eb="7">
      <t>テキセツ</t>
    </rPh>
    <rPh sb="8" eb="10">
      <t>バショ</t>
    </rPh>
    <rPh sb="11" eb="13">
      <t>ホカン</t>
    </rPh>
    <phoneticPr fontId="2"/>
  </si>
  <si>
    <t>停電対策</t>
    <phoneticPr fontId="2"/>
  </si>
  <si>
    <t>非常用発電機を準備し、環境制御装置などの必要な装置に接続する</t>
    <rPh sb="0" eb="3">
      <t>ヒジョウヨウ</t>
    </rPh>
    <rPh sb="3" eb="6">
      <t>ハツデンキ</t>
    </rPh>
    <rPh sb="7" eb="9">
      <t>ジュンビ</t>
    </rPh>
    <rPh sb="11" eb="13">
      <t>カンキョウ</t>
    </rPh>
    <rPh sb="13" eb="15">
      <t>セイギョ</t>
    </rPh>
    <rPh sb="15" eb="17">
      <t>ソウチ</t>
    </rPh>
    <rPh sb="20" eb="22">
      <t>ヒツヨウ</t>
    </rPh>
    <rPh sb="23" eb="25">
      <t>ソウチ</t>
    </rPh>
    <rPh sb="26" eb="28">
      <t>セツゾク</t>
    </rPh>
    <phoneticPr fontId="2"/>
  </si>
  <si>
    <r>
      <t>非常用電源の</t>
    </r>
    <r>
      <rPr>
        <sz val="12"/>
        <color theme="1"/>
        <rFont val="メイリオ"/>
        <family val="3"/>
        <charset val="128"/>
      </rPr>
      <t>動作確認</t>
    </r>
    <r>
      <rPr>
        <sz val="12"/>
        <rFont val="メイリオ"/>
        <family val="3"/>
        <charset val="128"/>
      </rPr>
      <t>や燃料の確保を行う</t>
    </r>
    <rPh sb="0" eb="3">
      <t>ヒジョウヨウ</t>
    </rPh>
    <rPh sb="3" eb="5">
      <t>デンゲン</t>
    </rPh>
    <rPh sb="6" eb="8">
      <t>ドウサ</t>
    </rPh>
    <rPh sb="8" eb="10">
      <t>カクニン</t>
    </rPh>
    <rPh sb="11" eb="13">
      <t>ネンリョウ</t>
    </rPh>
    <rPh sb="14" eb="16">
      <t>カクホ</t>
    </rPh>
    <rPh sb="17" eb="18">
      <t>オコナ</t>
    </rPh>
    <phoneticPr fontId="2"/>
  </si>
  <si>
    <t>露地野菜
花き</t>
    <rPh sb="0" eb="2">
      <t>ロジ</t>
    </rPh>
    <rPh sb="2" eb="4">
      <t>ヤサイ</t>
    </rPh>
    <rPh sb="5" eb="6">
      <t>カ</t>
    </rPh>
    <phoneticPr fontId="2"/>
  </si>
  <si>
    <t>倒伏等を軽減するため、茎や枝を支柱やネット等に固定・補強を行う（果菜類、草丈の高い花き）</t>
    <rPh sb="0" eb="2">
      <t>トウフク</t>
    </rPh>
    <rPh sb="2" eb="3">
      <t>トウ</t>
    </rPh>
    <rPh sb="4" eb="6">
      <t>ケイゲン</t>
    </rPh>
    <rPh sb="11" eb="12">
      <t>クキ</t>
    </rPh>
    <rPh sb="13" eb="14">
      <t>エダ</t>
    </rPh>
    <rPh sb="15" eb="17">
      <t>シチュウ</t>
    </rPh>
    <rPh sb="21" eb="22">
      <t>トウ</t>
    </rPh>
    <rPh sb="23" eb="25">
      <t>コテイ</t>
    </rPh>
    <rPh sb="26" eb="28">
      <t>ホキョウ</t>
    </rPh>
    <rPh sb="29" eb="30">
      <t>オコナ</t>
    </rPh>
    <rPh sb="32" eb="35">
      <t>カサイルイ</t>
    </rPh>
    <rPh sb="36" eb="38">
      <t>クサタケ</t>
    </rPh>
    <rPh sb="39" eb="40">
      <t>タカ</t>
    </rPh>
    <rPh sb="41" eb="42">
      <t>カ</t>
    </rPh>
    <phoneticPr fontId="2"/>
  </si>
  <si>
    <t>倒伏や茎折れを軽減するため、べたがけ資材の利用や土寄せ等を行う（葉菜類、草丈の低い花き）</t>
    <rPh sb="0" eb="2">
      <t>トウフク</t>
    </rPh>
    <rPh sb="3" eb="4">
      <t>クキ</t>
    </rPh>
    <rPh sb="4" eb="5">
      <t>オ</t>
    </rPh>
    <rPh sb="7" eb="9">
      <t>ケイゲン</t>
    </rPh>
    <rPh sb="27" eb="28">
      <t>トウ</t>
    </rPh>
    <rPh sb="29" eb="30">
      <t>オコナ</t>
    </rPh>
    <rPh sb="32" eb="33">
      <t>ハ</t>
    </rPh>
    <rPh sb="33" eb="35">
      <t>サイルイ</t>
    </rPh>
    <rPh sb="36" eb="38">
      <t>クサタケ</t>
    </rPh>
    <rPh sb="39" eb="40">
      <t>ヒク</t>
    </rPh>
    <rPh sb="41" eb="42">
      <t>カ</t>
    </rPh>
    <phoneticPr fontId="2"/>
  </si>
  <si>
    <t>果樹</t>
    <rPh sb="0" eb="2">
      <t>カジュ</t>
    </rPh>
    <phoneticPr fontId="2"/>
  </si>
  <si>
    <t>樹冠下の土砂流出防止策として、敷ワラや敷草を行う</t>
    <rPh sb="0" eb="2">
      <t>ジュカン</t>
    </rPh>
    <rPh sb="1" eb="2">
      <t>カジュ</t>
    </rPh>
    <rPh sb="2" eb="3">
      <t>シタ</t>
    </rPh>
    <rPh sb="4" eb="6">
      <t>ドシャ</t>
    </rPh>
    <rPh sb="6" eb="8">
      <t>リュウシュツ</t>
    </rPh>
    <rPh sb="8" eb="10">
      <t>ボウシ</t>
    </rPh>
    <rPh sb="10" eb="11">
      <t>サク</t>
    </rPh>
    <rPh sb="15" eb="16">
      <t>シ</t>
    </rPh>
    <rPh sb="19" eb="20">
      <t>シキ</t>
    </rPh>
    <rPh sb="20" eb="21">
      <t>クサ</t>
    </rPh>
    <rPh sb="22" eb="23">
      <t>オコナ</t>
    </rPh>
    <phoneticPr fontId="2"/>
  </si>
  <si>
    <t>倒伏の恐れのある樹体は支柱により補強を行う。又は着果した太い枝は支柱で固定・補強を行う。</t>
    <rPh sb="0" eb="2">
      <t>トウフク</t>
    </rPh>
    <rPh sb="3" eb="4">
      <t>オソ</t>
    </rPh>
    <rPh sb="8" eb="10">
      <t>ジュタイ</t>
    </rPh>
    <rPh sb="11" eb="13">
      <t>シチュウ</t>
    </rPh>
    <rPh sb="16" eb="18">
      <t>ホキョウ</t>
    </rPh>
    <rPh sb="19" eb="20">
      <t>オコナ</t>
    </rPh>
    <rPh sb="22" eb="23">
      <t>マタ</t>
    </rPh>
    <rPh sb="24" eb="26">
      <t>チャッカ</t>
    </rPh>
    <rPh sb="28" eb="29">
      <t>フト</t>
    </rPh>
    <rPh sb="30" eb="31">
      <t>エダ</t>
    </rPh>
    <rPh sb="32" eb="34">
      <t>シチュウ</t>
    </rPh>
    <rPh sb="35" eb="37">
      <t>コテイ</t>
    </rPh>
    <rPh sb="38" eb="40">
      <t>ホキョウ</t>
    </rPh>
    <rPh sb="41" eb="42">
      <t>オコナ</t>
    </rPh>
    <phoneticPr fontId="2"/>
  </si>
  <si>
    <t>防風ネットやマルチ資材、果実棚等の点検・補強を行う</t>
    <rPh sb="0" eb="2">
      <t>ボウフウ</t>
    </rPh>
    <rPh sb="9" eb="11">
      <t>シザイ</t>
    </rPh>
    <rPh sb="12" eb="14">
      <t>カジツ</t>
    </rPh>
    <rPh sb="14" eb="15">
      <t>タナ</t>
    </rPh>
    <rPh sb="15" eb="16">
      <t>トウ</t>
    </rPh>
    <rPh sb="17" eb="19">
      <t>テンケン</t>
    </rPh>
    <rPh sb="20" eb="22">
      <t>ホキョウ</t>
    </rPh>
    <rPh sb="23" eb="24">
      <t>オコナ</t>
    </rPh>
    <phoneticPr fontId="2"/>
  </si>
  <si>
    <t>施設園芸</t>
  </si>
  <si>
    <t>被覆材のたるみや破れを点検する</t>
    <rPh sb="0" eb="3">
      <t>ヒフクザイ</t>
    </rPh>
    <rPh sb="8" eb="9">
      <t>ヤブ</t>
    </rPh>
    <rPh sb="11" eb="13">
      <t>テンケン</t>
    </rPh>
    <phoneticPr fontId="2"/>
  </si>
  <si>
    <t>換気部、被覆材の隙間等の風の吹き込み口となる箇所はないか点検する。また、（換気扇のあるハウス）換気扇を回し排気し、ハウス内を減圧する。</t>
    <rPh sb="0" eb="2">
      <t>カンキ</t>
    </rPh>
    <rPh sb="2" eb="3">
      <t>ブ</t>
    </rPh>
    <rPh sb="4" eb="7">
      <t>ヒフクザイ</t>
    </rPh>
    <rPh sb="8" eb="10">
      <t>スキマ</t>
    </rPh>
    <rPh sb="10" eb="11">
      <t>トウ</t>
    </rPh>
    <rPh sb="12" eb="13">
      <t>カゼ</t>
    </rPh>
    <rPh sb="14" eb="15">
      <t>フ</t>
    </rPh>
    <rPh sb="16" eb="17">
      <t>コ</t>
    </rPh>
    <rPh sb="18" eb="19">
      <t>グチ</t>
    </rPh>
    <rPh sb="22" eb="24">
      <t>カショ</t>
    </rPh>
    <rPh sb="28" eb="30">
      <t>テンケン</t>
    </rPh>
    <phoneticPr fontId="2"/>
  </si>
  <si>
    <r>
      <t>ハウスバンド、被覆材の留め金具の緩み、基礎部、接続部分等の腐植・サビはないか点検する。また、</t>
    </r>
    <r>
      <rPr>
        <sz val="12"/>
        <color theme="1"/>
        <rFont val="メイリオ"/>
        <family val="3"/>
        <charset val="128"/>
      </rPr>
      <t>ハウス妻面の防風ネット掛けなど</t>
    </r>
    <r>
      <rPr>
        <sz val="12"/>
        <rFont val="メイリオ"/>
        <family val="3"/>
        <charset val="128"/>
      </rPr>
      <t>応急的な補強する</t>
    </r>
    <phoneticPr fontId="2"/>
  </si>
  <si>
    <r>
      <t>ハウスの耐風速以上の強風が予想される場合は、あらかじめ</t>
    </r>
    <r>
      <rPr>
        <sz val="11"/>
        <color theme="1"/>
        <rFont val="メイリオ"/>
        <family val="3"/>
        <charset val="128"/>
      </rPr>
      <t>被覆フィルムを除去する（強風などの被害のため、急遽被覆フィルムを切断除去する場合は、事前に農業共済組合等に連絡しておかないと園芸施設共済の対象とならないので予め相談する）</t>
    </r>
    <rPh sb="4" eb="5">
      <t>タイ</t>
    </rPh>
    <rPh sb="5" eb="7">
      <t>フウソク</t>
    </rPh>
    <rPh sb="7" eb="9">
      <t>イジョウ</t>
    </rPh>
    <rPh sb="10" eb="12">
      <t>キョウフウ</t>
    </rPh>
    <rPh sb="13" eb="15">
      <t>ヨソウ</t>
    </rPh>
    <rPh sb="18" eb="20">
      <t>バアイ</t>
    </rPh>
    <rPh sb="27" eb="29">
      <t>ヒフク</t>
    </rPh>
    <rPh sb="34" eb="36">
      <t>ジョキョ</t>
    </rPh>
    <rPh sb="39" eb="41">
      <t>キョウフウ</t>
    </rPh>
    <rPh sb="44" eb="46">
      <t>ヒガイ</t>
    </rPh>
    <rPh sb="50" eb="52">
      <t>キュウキョ</t>
    </rPh>
    <rPh sb="52" eb="54">
      <t>ヒフク</t>
    </rPh>
    <rPh sb="59" eb="61">
      <t>セツダン</t>
    </rPh>
    <rPh sb="61" eb="63">
      <t>ジョキョ</t>
    </rPh>
    <rPh sb="65" eb="67">
      <t>バアイ</t>
    </rPh>
    <rPh sb="69" eb="71">
      <t>ジゼン</t>
    </rPh>
    <rPh sb="72" eb="74">
      <t>ノウギョウ</t>
    </rPh>
    <rPh sb="74" eb="76">
      <t>キョウサイ</t>
    </rPh>
    <rPh sb="76" eb="78">
      <t>クミアイ</t>
    </rPh>
    <rPh sb="78" eb="79">
      <t>トウ</t>
    </rPh>
    <rPh sb="80" eb="82">
      <t>レンラク</t>
    </rPh>
    <rPh sb="89" eb="91">
      <t>エンゲイ</t>
    </rPh>
    <rPh sb="91" eb="93">
      <t>シセツ</t>
    </rPh>
    <rPh sb="93" eb="95">
      <t>キョウサイ</t>
    </rPh>
    <rPh sb="96" eb="98">
      <t>タイショウ</t>
    </rPh>
    <rPh sb="105" eb="106">
      <t>アラカジ</t>
    </rPh>
    <rPh sb="107" eb="109">
      <t>ソウダン</t>
    </rPh>
    <phoneticPr fontId="2"/>
  </si>
  <si>
    <t>タンクにかん水用水を貯水する</t>
    <rPh sb="6" eb="7">
      <t>スイ</t>
    </rPh>
    <rPh sb="7" eb="9">
      <t>ヨウスイ</t>
    </rPh>
    <rPh sb="10" eb="12">
      <t>チョスイ</t>
    </rPh>
    <phoneticPr fontId="2"/>
  </si>
  <si>
    <t>ハウスの自動換気・遮光カーテンの手動開閉の装置器具や足場の準備をする</t>
    <rPh sb="4" eb="6">
      <t>ジドウ</t>
    </rPh>
    <rPh sb="6" eb="8">
      <t>カンキ</t>
    </rPh>
    <rPh sb="9" eb="11">
      <t>シャコウ</t>
    </rPh>
    <rPh sb="16" eb="18">
      <t>シュドウ</t>
    </rPh>
    <rPh sb="18" eb="20">
      <t>カイヘイ</t>
    </rPh>
    <rPh sb="21" eb="23">
      <t>ソウチ</t>
    </rPh>
    <rPh sb="23" eb="25">
      <t>キグ</t>
    </rPh>
    <rPh sb="26" eb="28">
      <t>アシバ</t>
    </rPh>
    <rPh sb="29" eb="31">
      <t>ジュンビ</t>
    </rPh>
    <phoneticPr fontId="2"/>
  </si>
  <si>
    <t>自由設定</t>
    <rPh sb="0" eb="2">
      <t>ジユウ</t>
    </rPh>
    <rPh sb="2" eb="4">
      <t>セッテイ</t>
    </rPh>
    <phoneticPr fontId="2"/>
  </si>
  <si>
    <t>※独自に項目追加も可。12~14で足りない場合は行を追加して記入すること。</t>
    <rPh sb="1" eb="3">
      <t>ドクジ</t>
    </rPh>
    <rPh sb="4" eb="6">
      <t>コウモク</t>
    </rPh>
    <rPh sb="6" eb="8">
      <t>ツイカ</t>
    </rPh>
    <rPh sb="9" eb="10">
      <t>カ</t>
    </rPh>
    <rPh sb="17" eb="18">
      <t>タ</t>
    </rPh>
    <rPh sb="21" eb="23">
      <t>バアイ</t>
    </rPh>
    <rPh sb="24" eb="25">
      <t>ギョウ</t>
    </rPh>
    <rPh sb="26" eb="28">
      <t>ツイカ</t>
    </rPh>
    <rPh sb="30" eb="32">
      <t>キニュウ</t>
    </rPh>
    <phoneticPr fontId="2"/>
  </si>
  <si>
    <t>＜農林水産省「自然災害等のリスクに備えるためのチェックリスト」をもとに作成＞</t>
    <rPh sb="1" eb="6">
      <t>ノウリンスイサンショウ</t>
    </rPh>
    <rPh sb="35" eb="37">
      <t>サクセイ</t>
    </rPh>
    <phoneticPr fontId="2"/>
  </si>
  <si>
    <t>該当無</t>
    <rPh sb="0" eb="2">
      <t>ガイトウ</t>
    </rPh>
    <rPh sb="2" eb="3">
      <t>ナシ</t>
    </rPh>
    <phoneticPr fontId="2"/>
  </si>
  <si>
    <t>実施済</t>
    <rPh sb="0" eb="2">
      <t>ジッシ</t>
    </rPh>
    <rPh sb="2" eb="3">
      <t>ズ</t>
    </rPh>
    <phoneticPr fontId="2"/>
  </si>
  <si>
    <t>R7.5</t>
    <phoneticPr fontId="2"/>
  </si>
  <si>
    <t>R7.6</t>
    <phoneticPr fontId="2"/>
  </si>
  <si>
    <t>R7.7</t>
    <phoneticPr fontId="2"/>
  </si>
  <si>
    <t>R7.8</t>
    <phoneticPr fontId="2"/>
  </si>
  <si>
    <t>R7.9</t>
    <phoneticPr fontId="2"/>
  </si>
  <si>
    <t>R7.10</t>
    <phoneticPr fontId="2"/>
  </si>
  <si>
    <t>R7.11</t>
    <phoneticPr fontId="2"/>
  </si>
  <si>
    <t>R7.12</t>
    <phoneticPr fontId="2"/>
  </si>
  <si>
    <t>R8.1</t>
    <phoneticPr fontId="2"/>
  </si>
  <si>
    <t>R8.2</t>
    <phoneticPr fontId="2"/>
  </si>
  <si>
    <t>R8.3</t>
    <phoneticPr fontId="2"/>
  </si>
  <si>
    <t>別記様式第２号</t>
    <rPh sb="0" eb="4">
      <t>ベッキヨウシキ</t>
    </rPh>
    <rPh sb="4" eb="5">
      <t>ダイ</t>
    </rPh>
    <rPh sb="6" eb="7">
      <t>ゴウ</t>
    </rPh>
    <phoneticPr fontId="2"/>
  </si>
  <si>
    <r>
      <t xml:space="preserve">園芸やまがた産地発展サポート事業実施計画書
</t>
    </r>
    <r>
      <rPr>
        <sz val="12"/>
        <rFont val="ＭＳ 明朝"/>
        <family val="1"/>
        <charset val="128"/>
      </rPr>
      <t>（農協等が農業者にリースする施設等）</t>
    </r>
    <rPh sb="0" eb="2">
      <t>エンゲイ</t>
    </rPh>
    <rPh sb="6" eb="8">
      <t>サンチ</t>
    </rPh>
    <rPh sb="8" eb="10">
      <t>ハッテン</t>
    </rPh>
    <rPh sb="14" eb="16">
      <t>ジギョウ</t>
    </rPh>
    <rPh sb="16" eb="18">
      <t>ジッシ</t>
    </rPh>
    <rPh sb="18" eb="21">
      <t>ケイカクショ</t>
    </rPh>
    <rPh sb="23" eb="26">
      <t>ノウキョウトウ</t>
    </rPh>
    <rPh sb="27" eb="30">
      <t>ノウギョウシャ</t>
    </rPh>
    <rPh sb="36" eb="39">
      <t>シセツトウ</t>
    </rPh>
    <phoneticPr fontId="2"/>
  </si>
  <si>
    <t>10ａあたりの
生産コスト（円）</t>
    <rPh sb="8" eb="10">
      <t>セイサン</t>
    </rPh>
    <rPh sb="14" eb="15">
      <t>エン</t>
    </rPh>
    <phoneticPr fontId="2"/>
  </si>
  <si>
    <t>末端補助率</t>
    <rPh sb="0" eb="2">
      <t>マッタン</t>
    </rPh>
    <rPh sb="2" eb="5">
      <t>ホジョリツ</t>
    </rPh>
    <phoneticPr fontId="2"/>
  </si>
  <si>
    <t>割合</t>
    <rPh sb="0" eb="2">
      <t>ワリアイ</t>
    </rPh>
    <phoneticPr fontId="2"/>
  </si>
  <si>
    <t>事業主体負担</t>
    <rPh sb="0" eb="4">
      <t>ジギョウシュタイ</t>
    </rPh>
    <rPh sb="4" eb="6">
      <t>フタン</t>
    </rPh>
    <phoneticPr fontId="2"/>
  </si>
  <si>
    <t>受益者負担</t>
    <rPh sb="0" eb="3">
      <t>ジュエキシャ</t>
    </rPh>
    <rPh sb="3" eb="5">
      <t>フタン</t>
    </rPh>
    <phoneticPr fontId="2"/>
  </si>
  <si>
    <t>補助対象経費
（円）</t>
    <rPh sb="0" eb="2">
      <t>ホジョ</t>
    </rPh>
    <rPh sb="2" eb="4">
      <t>タイショウ</t>
    </rPh>
    <rPh sb="4" eb="6">
      <t>ケイヒ</t>
    </rPh>
    <rPh sb="8" eb="9">
      <t>エン</t>
    </rPh>
    <phoneticPr fontId="2"/>
  </si>
  <si>
    <t>備考</t>
    <rPh sb="0" eb="2">
      <t>ビコウ</t>
    </rPh>
    <phoneticPr fontId="2"/>
  </si>
  <si>
    <t>（４）事業総括表</t>
    <rPh sb="3" eb="5">
      <t>ジギョウ</t>
    </rPh>
    <rPh sb="5" eb="7">
      <t>ソウカツ</t>
    </rPh>
    <rPh sb="7" eb="8">
      <t>ヒョウ</t>
    </rPh>
    <phoneticPr fontId="2"/>
  </si>
  <si>
    <t>（５）リースの形態等</t>
    <rPh sb="7" eb="9">
      <t>ケイタイ</t>
    </rPh>
    <rPh sb="9" eb="10">
      <t>トウ</t>
    </rPh>
    <phoneticPr fontId="2"/>
  </si>
  <si>
    <t>定額･定率の別</t>
    <rPh sb="0" eb="2">
      <t>テイガク</t>
    </rPh>
    <rPh sb="3" eb="5">
      <t>テイリツ</t>
    </rPh>
    <rPh sb="6" eb="7">
      <t>ベツ</t>
    </rPh>
    <phoneticPr fontId="2"/>
  </si>
  <si>
    <t>リース期間</t>
    <rPh sb="3" eb="5">
      <t>キカン</t>
    </rPh>
    <phoneticPr fontId="2"/>
  </si>
  <si>
    <t>うち据置期間</t>
    <rPh sb="2" eb="4">
      <t>スエオキ</t>
    </rPh>
    <rPh sb="4" eb="6">
      <t>キカン</t>
    </rPh>
    <phoneticPr fontId="2"/>
  </si>
  <si>
    <t>リース料</t>
    <rPh sb="3" eb="4">
      <t>リョウ</t>
    </rPh>
    <phoneticPr fontId="2"/>
  </si>
  <si>
    <t>総額</t>
    <rPh sb="0" eb="2">
      <t>ソウガク</t>
    </rPh>
    <phoneticPr fontId="2"/>
  </si>
  <si>
    <t>積算内訳</t>
    <rPh sb="0" eb="4">
      <t>セキサンウチワケ</t>
    </rPh>
    <phoneticPr fontId="2"/>
  </si>
  <si>
    <t>譲渡の方法(参考)</t>
    <rPh sb="0" eb="2">
      <t>ジョウト</t>
    </rPh>
    <rPh sb="3" eb="5">
      <t>ホウホウ</t>
    </rPh>
    <rPh sb="6" eb="8">
      <t>サンコウ</t>
    </rPh>
    <phoneticPr fontId="2"/>
  </si>
  <si>
    <t>無償･有償の別</t>
    <rPh sb="0" eb="2">
      <t>ムショウ</t>
    </rPh>
    <rPh sb="3" eb="5">
      <t>ユウショウ</t>
    </rPh>
    <rPh sb="6" eb="7">
      <t>ベツ</t>
    </rPh>
    <phoneticPr fontId="2"/>
  </si>
  <si>
    <t>譲渡予定額</t>
    <rPh sb="0" eb="2">
      <t>ジョウト</t>
    </rPh>
    <rPh sb="2" eb="5">
      <t>ヨテイガク</t>
    </rPh>
    <phoneticPr fontId="2"/>
  </si>
  <si>
    <t>（注）｢積算内訳｣には、最終的に受益者の負担となる額が確認できるよう、具体的かつ詳細に記載すること</t>
    <rPh sb="1" eb="2">
      <t>チュウ</t>
    </rPh>
    <rPh sb="4" eb="8">
      <t>セキサンウチワケ</t>
    </rPh>
    <rPh sb="12" eb="15">
      <t>サイシュウテキ</t>
    </rPh>
    <rPh sb="16" eb="19">
      <t>ジュエキシャ</t>
    </rPh>
    <rPh sb="20" eb="22">
      <t>フタン</t>
    </rPh>
    <rPh sb="25" eb="26">
      <t>ガク</t>
    </rPh>
    <rPh sb="27" eb="29">
      <t>カクニン</t>
    </rPh>
    <rPh sb="35" eb="38">
      <t>グタイテキ</t>
    </rPh>
    <rPh sb="40" eb="42">
      <t>ショウサイ</t>
    </rPh>
    <rPh sb="43" eb="45">
      <t>キサイ</t>
    </rPh>
    <phoneticPr fontId="2"/>
  </si>
  <si>
    <t>（３）事業実施主体における「施設リース」に関する実施要領及び契約書等</t>
    <rPh sb="3" eb="5">
      <t>ジギョウ</t>
    </rPh>
    <rPh sb="5" eb="7">
      <t>ジッシ</t>
    </rPh>
    <rPh sb="7" eb="9">
      <t>シュタイ</t>
    </rPh>
    <rPh sb="14" eb="16">
      <t>シセツ</t>
    </rPh>
    <rPh sb="21" eb="22">
      <t>カン</t>
    </rPh>
    <rPh sb="24" eb="26">
      <t>ジッシ</t>
    </rPh>
    <rPh sb="26" eb="28">
      <t>ヨウリョウ</t>
    </rPh>
    <rPh sb="28" eb="29">
      <t>オヨ</t>
    </rPh>
    <rPh sb="30" eb="33">
      <t>ケイヤクショ</t>
    </rPh>
    <rPh sb="33" eb="34">
      <t>トウ</t>
    </rPh>
    <phoneticPr fontId="2"/>
  </si>
  <si>
    <t>（４）施設等の能力、台数、規模等の決定根拠</t>
    <rPh sb="3" eb="5">
      <t>シセツ</t>
    </rPh>
    <rPh sb="5" eb="6">
      <t>トウ</t>
    </rPh>
    <rPh sb="7" eb="9">
      <t>ノウリョク</t>
    </rPh>
    <rPh sb="10" eb="12">
      <t>ダイスウ</t>
    </rPh>
    <rPh sb="13" eb="16">
      <t>キボトウ</t>
    </rPh>
    <rPh sb="17" eb="19">
      <t>ケッテイ</t>
    </rPh>
    <rPh sb="19" eb="21">
      <t>コンキョ</t>
    </rPh>
    <phoneticPr fontId="2"/>
  </si>
  <si>
    <t>（５）その他事業実施に必要な書類</t>
    <rPh sb="5" eb="6">
      <t>タ</t>
    </rPh>
    <rPh sb="6" eb="8">
      <t>ジギョウ</t>
    </rPh>
    <rPh sb="8" eb="10">
      <t>ジッシ</t>
    </rPh>
    <rPh sb="11" eb="13">
      <t>ヒツヨウ</t>
    </rPh>
    <rPh sb="14" eb="16">
      <t>ショルイ</t>
    </rPh>
    <phoneticPr fontId="2"/>
  </si>
  <si>
    <t>（注３）1～4については、目標に係るもののみを記載すること。</t>
    <rPh sb="1" eb="2">
      <t>チュウ</t>
    </rPh>
    <rPh sb="13" eb="15">
      <t>モクヒョウ</t>
    </rPh>
    <rPh sb="16" eb="17">
      <t>カカ</t>
    </rPh>
    <rPh sb="23" eb="25">
      <t>キサイ</t>
    </rPh>
    <phoneticPr fontId="2"/>
  </si>
  <si>
    <t>定額</t>
    <rPh sb="0" eb="2">
      <t>テイガク</t>
    </rPh>
    <phoneticPr fontId="2"/>
  </si>
  <si>
    <t>定率</t>
    <rPh sb="0" eb="2">
      <t>テイリツ</t>
    </rPh>
    <phoneticPr fontId="2"/>
  </si>
  <si>
    <t>無償</t>
    <rPh sb="0" eb="2">
      <t>ムショウ</t>
    </rPh>
    <phoneticPr fontId="2"/>
  </si>
  <si>
    <t>有償</t>
    <rPh sb="0" eb="2">
      <t>ユウショウ</t>
    </rPh>
    <phoneticPr fontId="2"/>
  </si>
  <si>
    <t>記入要領</t>
    <rPh sb="0" eb="4">
      <t>キニュウヨウリョウ</t>
    </rPh>
    <phoneticPr fontId="2"/>
  </si>
  <si>
    <t>工種又は施設区分</t>
    <rPh sb="0" eb="3">
      <t>コウシュマタ</t>
    </rPh>
    <rPh sb="4" eb="6">
      <t>シセツ</t>
    </rPh>
    <rPh sb="6" eb="8">
      <t>クブン</t>
    </rPh>
    <phoneticPr fontId="2"/>
  </si>
  <si>
    <t>構造、規格、能力等</t>
    <rPh sb="0" eb="2">
      <t>コウゾウ</t>
    </rPh>
    <rPh sb="3" eb="5">
      <t>キカク</t>
    </rPh>
    <rPh sb="6" eb="9">
      <t>ノウリョクトウ</t>
    </rPh>
    <phoneticPr fontId="2"/>
  </si>
  <si>
    <t>事業量単位</t>
    <rPh sb="0" eb="5">
      <t>ジギョウリョウタンイ</t>
    </rPh>
    <phoneticPr fontId="2"/>
  </si>
  <si>
    <t>収益性向上対策事業</t>
    <rPh sb="0" eb="3">
      <t>シュウエキセイ</t>
    </rPh>
    <rPh sb="3" eb="5">
      <t>コウジョウ</t>
    </rPh>
    <rPh sb="5" eb="7">
      <t>タイサク</t>
    </rPh>
    <rPh sb="7" eb="9">
      <t>ジギョウ</t>
    </rPh>
    <phoneticPr fontId="2"/>
  </si>
  <si>
    <t>新産地育成のための機械・資材の導入</t>
    <rPh sb="0" eb="3">
      <t>シンサンチ</t>
    </rPh>
    <rPh sb="3" eb="5">
      <t>イクセイ</t>
    </rPh>
    <rPh sb="9" eb="11">
      <t>キカイ</t>
    </rPh>
    <rPh sb="12" eb="14">
      <t>シザイ</t>
    </rPh>
    <rPh sb="15" eb="17">
      <t>ドウニュウ</t>
    </rPh>
    <phoneticPr fontId="2"/>
  </si>
  <si>
    <t>細霧冷房装置</t>
    <rPh sb="0" eb="6">
      <t>サイムレイボウソウチ</t>
    </rPh>
    <phoneticPr fontId="2"/>
  </si>
  <si>
    <t>型式</t>
    <rPh sb="0" eb="2">
      <t>カタシキ</t>
    </rPh>
    <phoneticPr fontId="2"/>
  </si>
  <si>
    <t>台</t>
    <rPh sb="0" eb="1">
      <t>ダイ</t>
    </rPh>
    <phoneticPr fontId="2"/>
  </si>
  <si>
    <t>播種機</t>
    <rPh sb="0" eb="3">
      <t>ハシュキ</t>
    </rPh>
    <phoneticPr fontId="2"/>
  </si>
  <si>
    <t>農業栽培用ハウス新設整備</t>
    <rPh sb="0" eb="2">
      <t>ノウギョウ</t>
    </rPh>
    <rPh sb="2" eb="4">
      <t>サイバイ</t>
    </rPh>
    <rPh sb="4" eb="5">
      <t>ヨウ</t>
    </rPh>
    <rPh sb="8" eb="10">
      <t>シンセツ</t>
    </rPh>
    <rPh sb="10" eb="12">
      <t>セイビ</t>
    </rPh>
    <phoneticPr fontId="2"/>
  </si>
  <si>
    <t>定植機</t>
    <rPh sb="0" eb="3">
      <t>テイショクキ</t>
    </rPh>
    <phoneticPr fontId="2"/>
  </si>
  <si>
    <t>農業栽培用ハウス（附帯施設等）</t>
    <rPh sb="0" eb="2">
      <t>ノウギョウ</t>
    </rPh>
    <rPh sb="2" eb="4">
      <t>サイバイ</t>
    </rPh>
    <rPh sb="4" eb="5">
      <t>ヨウ</t>
    </rPh>
    <rPh sb="9" eb="11">
      <t>フタイ</t>
    </rPh>
    <rPh sb="11" eb="13">
      <t>シセツ</t>
    </rPh>
    <rPh sb="13" eb="14">
      <t>トウ</t>
    </rPh>
    <phoneticPr fontId="2"/>
  </si>
  <si>
    <t>収穫機</t>
    <rPh sb="0" eb="3">
      <t>シュウカクキ</t>
    </rPh>
    <phoneticPr fontId="2"/>
  </si>
  <si>
    <t>促成施設</t>
    <rPh sb="0" eb="2">
      <t>ソクセイ</t>
    </rPh>
    <rPh sb="2" eb="4">
      <t>シセツ</t>
    </rPh>
    <phoneticPr fontId="2"/>
  </si>
  <si>
    <t>冷蔵庫</t>
    <rPh sb="0" eb="3">
      <t>レイゾウコ</t>
    </rPh>
    <phoneticPr fontId="2"/>
  </si>
  <si>
    <t>基、㎡</t>
    <rPh sb="0" eb="1">
      <t>キ</t>
    </rPh>
    <phoneticPr fontId="2"/>
  </si>
  <si>
    <t>土地基盤整備（排水施設）</t>
    <rPh sb="0" eb="4">
      <t>トチキバン</t>
    </rPh>
    <rPh sb="4" eb="6">
      <t>セイビ</t>
    </rPh>
    <rPh sb="7" eb="9">
      <t>ハイスイ</t>
    </rPh>
    <rPh sb="9" eb="11">
      <t>シセツ</t>
    </rPh>
    <phoneticPr fontId="2"/>
  </si>
  <si>
    <t>◯◯◯◯</t>
    <phoneticPr fontId="2"/>
  </si>
  <si>
    <t>土地基盤整備（かん水施設）</t>
    <rPh sb="0" eb="4">
      <t>トチキバン</t>
    </rPh>
    <rPh sb="4" eb="6">
      <t>セイビ</t>
    </rPh>
    <rPh sb="9" eb="10">
      <t>スイ</t>
    </rPh>
    <rPh sb="10" eb="12">
      <t>シセツ</t>
    </rPh>
    <phoneticPr fontId="2"/>
  </si>
  <si>
    <t>補強型パイプハウス</t>
    <rPh sb="0" eb="3">
      <t>ホキョウガタ</t>
    </rPh>
    <phoneticPr fontId="2"/>
  </si>
  <si>
    <t>間口×奥行き</t>
    <rPh sb="0" eb="2">
      <t>マグチ</t>
    </rPh>
    <rPh sb="3" eb="5">
      <t>オクユキ</t>
    </rPh>
    <phoneticPr fontId="2"/>
  </si>
  <si>
    <t>棟、㎡</t>
    <rPh sb="0" eb="1">
      <t>トウ</t>
    </rPh>
    <phoneticPr fontId="2"/>
  </si>
  <si>
    <t>土地基盤整備（深耕）</t>
    <rPh sb="0" eb="6">
      <t>トチキバンセイビ</t>
    </rPh>
    <rPh sb="7" eb="9">
      <t>シンコウ</t>
    </rPh>
    <phoneticPr fontId="2"/>
  </si>
  <si>
    <t>新規栽培者研修用ハウス</t>
    <rPh sb="0" eb="2">
      <t>シンキ</t>
    </rPh>
    <rPh sb="2" eb="5">
      <t>サイバイシャ</t>
    </rPh>
    <rPh sb="5" eb="8">
      <t>ケンシュウヨウ</t>
    </rPh>
    <phoneticPr fontId="2"/>
  </si>
  <si>
    <t>土地基盤整備（整地）</t>
    <rPh sb="0" eb="4">
      <t>トチキバン</t>
    </rPh>
    <rPh sb="4" eb="6">
      <t>セイビ</t>
    </rPh>
    <rPh sb="7" eb="9">
      <t>セイチ</t>
    </rPh>
    <phoneticPr fontId="2"/>
  </si>
  <si>
    <t>低コスト耐候性ハウス</t>
    <rPh sb="0" eb="1">
      <t>テイ</t>
    </rPh>
    <rPh sb="4" eb="7">
      <t>タイコウセイ</t>
    </rPh>
    <phoneticPr fontId="2"/>
  </si>
  <si>
    <t>土地基盤整備（区画整地）</t>
    <rPh sb="0" eb="4">
      <t>トチキバン</t>
    </rPh>
    <rPh sb="4" eb="6">
      <t>セイビ</t>
    </rPh>
    <rPh sb="7" eb="11">
      <t>クカクセイチ</t>
    </rPh>
    <phoneticPr fontId="2"/>
  </si>
  <si>
    <t>暖房機</t>
    <rPh sb="0" eb="3">
      <t>ダンボウキ</t>
    </rPh>
    <phoneticPr fontId="2"/>
  </si>
  <si>
    <t>土地基盤整備（客土）</t>
    <rPh sb="0" eb="4">
      <t>トチキバン</t>
    </rPh>
    <rPh sb="4" eb="6">
      <t>セイビ</t>
    </rPh>
    <rPh sb="7" eb="9">
      <t>キャクド</t>
    </rPh>
    <phoneticPr fontId="2"/>
  </si>
  <si>
    <t>気象観測設備</t>
    <rPh sb="0" eb="6">
      <t>キショウカンソクセツビ</t>
    </rPh>
    <phoneticPr fontId="2"/>
  </si>
  <si>
    <t>土地基盤整備（土壌改良）</t>
    <rPh sb="0" eb="4">
      <t>トチキバン</t>
    </rPh>
    <rPh sb="4" eb="6">
      <t>セイビ</t>
    </rPh>
    <rPh sb="7" eb="11">
      <t>ドジョウカイリョウ</t>
    </rPh>
    <phoneticPr fontId="2"/>
  </si>
  <si>
    <t>かん水施設</t>
    <rPh sb="2" eb="3">
      <t>スイ</t>
    </rPh>
    <rPh sb="3" eb="5">
      <t>シセツ</t>
    </rPh>
    <phoneticPr fontId="2"/>
  </si>
  <si>
    <t>基、延長m</t>
    <rPh sb="0" eb="1">
      <t>キ</t>
    </rPh>
    <rPh sb="2" eb="4">
      <t>エンチョウ</t>
    </rPh>
    <phoneticPr fontId="2"/>
  </si>
  <si>
    <t>土地基盤整備（苗（木））</t>
    <rPh sb="0" eb="4">
      <t>トチキバン</t>
    </rPh>
    <rPh sb="4" eb="6">
      <t>セイビ</t>
    </rPh>
    <rPh sb="7" eb="8">
      <t>ナエ</t>
    </rPh>
    <rPh sb="9" eb="10">
      <t>キ</t>
    </rPh>
    <phoneticPr fontId="2"/>
  </si>
  <si>
    <t>省エネルギー機器</t>
    <rPh sb="0" eb="1">
      <t>ショウ</t>
    </rPh>
    <rPh sb="6" eb="8">
      <t>キキ</t>
    </rPh>
    <phoneticPr fontId="2"/>
  </si>
  <si>
    <t>スマート農業技術活用（モニタリング）</t>
    <rPh sb="4" eb="8">
      <t>ノウギョウギジュツ</t>
    </rPh>
    <rPh sb="8" eb="10">
      <t>カツヨウ</t>
    </rPh>
    <phoneticPr fontId="2"/>
  </si>
  <si>
    <t>自動カーテン（シェード）装置</t>
    <rPh sb="0" eb="2">
      <t>ジドウ</t>
    </rPh>
    <rPh sb="12" eb="14">
      <t>ソウチ</t>
    </rPh>
    <phoneticPr fontId="2"/>
  </si>
  <si>
    <t>スマート農業技術活用（環境制御機器）</t>
    <rPh sb="4" eb="8">
      <t>ノウギョウギジュツ</t>
    </rPh>
    <rPh sb="8" eb="10">
      <t>カツヨウ</t>
    </rPh>
    <rPh sb="11" eb="13">
      <t>カンキョウ</t>
    </rPh>
    <rPh sb="13" eb="15">
      <t>セイギョ</t>
    </rPh>
    <rPh sb="15" eb="17">
      <t>キキ</t>
    </rPh>
    <phoneticPr fontId="2"/>
  </si>
  <si>
    <t>長日処理用電照機器</t>
    <rPh sb="0" eb="1">
      <t>ナガ</t>
    </rPh>
    <rPh sb="1" eb="2">
      <t>ニチ</t>
    </rPh>
    <rPh sb="2" eb="4">
      <t>ショリ</t>
    </rPh>
    <rPh sb="4" eb="5">
      <t>ヨウ</t>
    </rPh>
    <rPh sb="5" eb="7">
      <t>デンショウ</t>
    </rPh>
    <rPh sb="7" eb="9">
      <t>キキ</t>
    </rPh>
    <phoneticPr fontId="2"/>
  </si>
  <si>
    <t>台、個</t>
    <rPh sb="0" eb="1">
      <t>ダイ</t>
    </rPh>
    <rPh sb="2" eb="3">
      <t>コ</t>
    </rPh>
    <phoneticPr fontId="2"/>
  </si>
  <si>
    <t>スマート農業技術活用（ロボット）</t>
    <rPh sb="4" eb="8">
      <t>ノウギョウギジュツ</t>
    </rPh>
    <rPh sb="8" eb="10">
      <t>カツヨウ</t>
    </rPh>
    <phoneticPr fontId="2"/>
  </si>
  <si>
    <t>除湿器</t>
    <rPh sb="0" eb="3">
      <t>ジョシツキ</t>
    </rPh>
    <phoneticPr fontId="2"/>
  </si>
  <si>
    <t>循環扇</t>
    <rPh sb="0" eb="3">
      <t>ジュンカンセン</t>
    </rPh>
    <phoneticPr fontId="2"/>
  </si>
  <si>
    <t>養液栽培施設</t>
    <rPh sb="0" eb="2">
      <t>ヨウエキ</t>
    </rPh>
    <rPh sb="2" eb="4">
      <t>サイバイ</t>
    </rPh>
    <rPh sb="4" eb="6">
      <t>シセツ</t>
    </rPh>
    <phoneticPr fontId="2"/>
  </si>
  <si>
    <t>高設ベンチ</t>
    <rPh sb="0" eb="2">
      <t>コウセツ</t>
    </rPh>
    <phoneticPr fontId="2"/>
  </si>
  <si>
    <t>延長m</t>
    <rPh sb="0" eb="2">
      <t>エンチョウ</t>
    </rPh>
    <phoneticPr fontId="2"/>
  </si>
  <si>
    <t>温室等施設</t>
    <rPh sb="0" eb="2">
      <t>オンシツ</t>
    </rPh>
    <rPh sb="2" eb="3">
      <t>トウ</t>
    </rPh>
    <rPh sb="3" eb="5">
      <t>シセツ</t>
    </rPh>
    <phoneticPr fontId="2"/>
  </si>
  <si>
    <t>育苗ハウス</t>
    <rPh sb="0" eb="2">
      <t>イクビョウ</t>
    </rPh>
    <phoneticPr fontId="2"/>
  </si>
  <si>
    <t>明きょ</t>
    <rPh sb="0" eb="1">
      <t>アキラ</t>
    </rPh>
    <phoneticPr fontId="2"/>
  </si>
  <si>
    <t>深さ</t>
    <rPh sb="0" eb="1">
      <t>フカ</t>
    </rPh>
    <phoneticPr fontId="2"/>
  </si>
  <si>
    <t>暗きょ</t>
    <rPh sb="0" eb="1">
      <t>アン</t>
    </rPh>
    <phoneticPr fontId="2"/>
  </si>
  <si>
    <t>径、間隔</t>
    <rPh sb="0" eb="1">
      <t>ケイ</t>
    </rPh>
    <rPh sb="2" eb="4">
      <t>カンカク</t>
    </rPh>
    <phoneticPr fontId="2"/>
  </si>
  <si>
    <t>遮水施設</t>
    <rPh sb="0" eb="2">
      <t>シャスイ</t>
    </rPh>
    <rPh sb="2" eb="4">
      <t>シセツ</t>
    </rPh>
    <phoneticPr fontId="2"/>
  </si>
  <si>
    <t>揚水施設</t>
    <rPh sb="0" eb="2">
      <t>ヨウスイ</t>
    </rPh>
    <rPh sb="2" eb="4">
      <t>シセツ</t>
    </rPh>
    <phoneticPr fontId="2"/>
  </si>
  <si>
    <t>馬力数</t>
    <rPh sb="0" eb="2">
      <t>バリキ</t>
    </rPh>
    <rPh sb="2" eb="3">
      <t>スウ</t>
    </rPh>
    <phoneticPr fontId="2"/>
  </si>
  <si>
    <t>箇所</t>
    <rPh sb="0" eb="2">
      <t>カショ</t>
    </rPh>
    <phoneticPr fontId="2"/>
  </si>
  <si>
    <t>薬液調合施設</t>
    <rPh sb="0" eb="2">
      <t>ヤクエキ</t>
    </rPh>
    <rPh sb="2" eb="4">
      <t>チョウゴウ</t>
    </rPh>
    <rPh sb="4" eb="6">
      <t>シセツ</t>
    </rPh>
    <phoneticPr fontId="2"/>
  </si>
  <si>
    <t>送水施設</t>
    <rPh sb="0" eb="2">
      <t>ソウスイ</t>
    </rPh>
    <rPh sb="2" eb="4">
      <t>シセツ</t>
    </rPh>
    <phoneticPr fontId="2"/>
  </si>
  <si>
    <t>鋼管、口径</t>
    <rPh sb="0" eb="2">
      <t>コウカン</t>
    </rPh>
    <rPh sb="3" eb="5">
      <t>コウケイ</t>
    </rPh>
    <phoneticPr fontId="2"/>
  </si>
  <si>
    <t>スプリンクラー</t>
    <phoneticPr fontId="2"/>
  </si>
  <si>
    <t>整備散水量㎜／時</t>
    <rPh sb="0" eb="2">
      <t>セイビ</t>
    </rPh>
    <rPh sb="2" eb="5">
      <t>サンスイリョウ</t>
    </rPh>
    <rPh sb="7" eb="8">
      <t>ジ</t>
    </rPh>
    <phoneticPr fontId="2"/>
  </si>
  <si>
    <t>深耕</t>
    <rPh sb="0" eb="2">
      <t>シンコウ</t>
    </rPh>
    <phoneticPr fontId="2"/>
  </si>
  <si>
    <t>ha</t>
    <phoneticPr fontId="2"/>
  </si>
  <si>
    <t>心土破砕</t>
    <rPh sb="0" eb="2">
      <t>シンド</t>
    </rPh>
    <rPh sb="2" eb="4">
      <t>ハサイ</t>
    </rPh>
    <phoneticPr fontId="2"/>
  </si>
  <si>
    <t>整地（雑木、かん木当の除去を含む）</t>
    <rPh sb="0" eb="2">
      <t>セイチ</t>
    </rPh>
    <rPh sb="3" eb="5">
      <t>ザツボク</t>
    </rPh>
    <rPh sb="8" eb="9">
      <t>ボク</t>
    </rPh>
    <rPh sb="9" eb="10">
      <t>トウ</t>
    </rPh>
    <rPh sb="11" eb="13">
      <t>ジョキョ</t>
    </rPh>
    <rPh sb="14" eb="15">
      <t>フク</t>
    </rPh>
    <phoneticPr fontId="2"/>
  </si>
  <si>
    <t>層厚調整</t>
    <rPh sb="0" eb="1">
      <t>ソウ</t>
    </rPh>
    <rPh sb="1" eb="2">
      <t>コウ</t>
    </rPh>
    <rPh sb="2" eb="4">
      <t>チョウセイ</t>
    </rPh>
    <phoneticPr fontId="2"/>
  </si>
  <si>
    <t>調整厚</t>
    <rPh sb="0" eb="2">
      <t>チョウセイ</t>
    </rPh>
    <rPh sb="2" eb="3">
      <t>コウ</t>
    </rPh>
    <phoneticPr fontId="2"/>
  </si>
  <si>
    <t>深耕整地</t>
    <rPh sb="0" eb="4">
      <t>シンコウセイチ</t>
    </rPh>
    <phoneticPr fontId="2"/>
  </si>
  <si>
    <t>換地</t>
    <rPh sb="0" eb="2">
      <t>カンチ</t>
    </rPh>
    <phoneticPr fontId="2"/>
  </si>
  <si>
    <t>盛土</t>
    <rPh sb="0" eb="2">
      <t>モリド</t>
    </rPh>
    <phoneticPr fontId="2"/>
  </si>
  <si>
    <t>客土</t>
    <rPh sb="0" eb="2">
      <t>キャクド</t>
    </rPh>
    <phoneticPr fontId="2"/>
  </si>
  <si>
    <t>総土量㎥/10a、厚さｃｍ</t>
    <rPh sb="0" eb="3">
      <t>ソウドリョウ</t>
    </rPh>
    <rPh sb="9" eb="10">
      <t>アツ</t>
    </rPh>
    <phoneticPr fontId="2"/>
  </si>
  <si>
    <t>石灰</t>
    <rPh sb="0" eb="2">
      <t>セッカイ</t>
    </rPh>
    <phoneticPr fontId="2"/>
  </si>
  <si>
    <t>投入量（10a当たり平均投入量）</t>
    <rPh sb="0" eb="3">
      <t>トウニュウリョウ</t>
    </rPh>
    <rPh sb="7" eb="8">
      <t>ア</t>
    </rPh>
    <rPh sb="10" eb="12">
      <t>ヘイキン</t>
    </rPh>
    <rPh sb="12" eb="14">
      <t>トウニュウ</t>
    </rPh>
    <rPh sb="14" eb="15">
      <t>リョウ</t>
    </rPh>
    <phoneticPr fontId="2"/>
  </si>
  <si>
    <t>燐酸質資材</t>
    <rPh sb="0" eb="3">
      <t>リンサンシツ</t>
    </rPh>
    <rPh sb="3" eb="5">
      <t>シザイ</t>
    </rPh>
    <phoneticPr fontId="2"/>
  </si>
  <si>
    <t>堆肥</t>
    <rPh sb="0" eb="2">
      <t>タイヒ</t>
    </rPh>
    <phoneticPr fontId="2"/>
  </si>
  <si>
    <t>苗（木）植付</t>
    <rPh sb="0" eb="1">
      <t>ナエ</t>
    </rPh>
    <rPh sb="2" eb="3">
      <t>キ</t>
    </rPh>
    <rPh sb="4" eb="6">
      <t>ウエツケ</t>
    </rPh>
    <phoneticPr fontId="2"/>
  </si>
  <si>
    <t>品目、品種</t>
    <rPh sb="0" eb="2">
      <t>ヒンモク</t>
    </rPh>
    <rPh sb="3" eb="5">
      <t>ヒンシュ</t>
    </rPh>
    <phoneticPr fontId="2"/>
  </si>
  <si>
    <t>本、㈱</t>
    <rPh sb="0" eb="1">
      <t>ホン</t>
    </rPh>
    <phoneticPr fontId="2"/>
  </si>
  <si>
    <t>環境モニタリング機器</t>
    <rPh sb="0" eb="2">
      <t>カンキョウ</t>
    </rPh>
    <rPh sb="8" eb="10">
      <t>キキ</t>
    </rPh>
    <phoneticPr fontId="2"/>
  </si>
  <si>
    <t>自動○○装置</t>
    <rPh sb="0" eb="2">
      <t>ジドウ</t>
    </rPh>
    <rPh sb="4" eb="6">
      <t>ソウチ</t>
    </rPh>
    <phoneticPr fontId="2"/>
  </si>
  <si>
    <t>ミスト噴霧装置</t>
    <rPh sb="3" eb="5">
      <t>フンム</t>
    </rPh>
    <rPh sb="5" eb="7">
      <t>ソウチ</t>
    </rPh>
    <phoneticPr fontId="2"/>
  </si>
  <si>
    <t>二酸化炭素施用装置</t>
    <rPh sb="0" eb="5">
      <t>ニサンカタンソ</t>
    </rPh>
    <rPh sb="5" eb="7">
      <t>セヨウ</t>
    </rPh>
    <rPh sb="7" eb="9">
      <t>ソウチ</t>
    </rPh>
    <phoneticPr fontId="2"/>
  </si>
  <si>
    <t>◯◯◯</t>
    <phoneticPr fontId="2"/>
  </si>
  <si>
    <t>自動運搬ロボット又は防除ロボット</t>
    <rPh sb="0" eb="2">
      <t>ジドウ</t>
    </rPh>
    <rPh sb="2" eb="4">
      <t>ウンパン</t>
    </rPh>
    <rPh sb="8" eb="9">
      <t>マタ</t>
    </rPh>
    <rPh sb="10" eb="12">
      <t>ボウジョ</t>
    </rPh>
    <phoneticPr fontId="2"/>
  </si>
  <si>
    <t>気候変動対応（井戸掘削）</t>
    <rPh sb="0" eb="2">
      <t>キコウ</t>
    </rPh>
    <rPh sb="2" eb="4">
      <t>ヘンドウ</t>
    </rPh>
    <rPh sb="4" eb="6">
      <t>タイオウ</t>
    </rPh>
    <rPh sb="7" eb="9">
      <t>イド</t>
    </rPh>
    <rPh sb="9" eb="11">
      <t>クッサク</t>
    </rPh>
    <phoneticPr fontId="2"/>
  </si>
  <si>
    <t>井戸掘削</t>
    <rPh sb="0" eb="4">
      <t>イドクッサク</t>
    </rPh>
    <phoneticPr fontId="2"/>
  </si>
  <si>
    <t>水中ポンプ</t>
    <rPh sb="0" eb="2">
      <t>スイチュウ</t>
    </rPh>
    <phoneticPr fontId="2"/>
  </si>
  <si>
    <t>形式</t>
    <rPh sb="0" eb="2">
      <t>ケイシキ</t>
    </rPh>
    <phoneticPr fontId="2"/>
  </si>
  <si>
    <t>式</t>
    <rPh sb="0" eb="1">
      <t>シキ</t>
    </rPh>
    <phoneticPr fontId="2"/>
  </si>
  <si>
    <t>気候変動対応（多目的防災網）</t>
    <rPh sb="0" eb="2">
      <t>キコウ</t>
    </rPh>
    <rPh sb="2" eb="4">
      <t>ヘンドウ</t>
    </rPh>
    <rPh sb="4" eb="6">
      <t>タイオウ</t>
    </rPh>
    <rPh sb="7" eb="10">
      <t>タモクテキ</t>
    </rPh>
    <rPh sb="10" eb="12">
      <t>ボウサイ</t>
    </rPh>
    <rPh sb="12" eb="13">
      <t>モウ</t>
    </rPh>
    <phoneticPr fontId="2"/>
  </si>
  <si>
    <t>多目的防災網</t>
    <rPh sb="0" eb="3">
      <t>タモクテキ</t>
    </rPh>
    <rPh sb="3" eb="6">
      <t>ボウサイモウ</t>
    </rPh>
    <phoneticPr fontId="2"/>
  </si>
  <si>
    <t>㎡</t>
    <phoneticPr fontId="2"/>
  </si>
  <si>
    <t>気候変動対応（小型気象観測装置）</t>
    <rPh sb="0" eb="2">
      <t>キコウ</t>
    </rPh>
    <rPh sb="2" eb="4">
      <t>ヘンドウ</t>
    </rPh>
    <rPh sb="4" eb="6">
      <t>タイオウ</t>
    </rPh>
    <rPh sb="7" eb="9">
      <t>コガタ</t>
    </rPh>
    <rPh sb="9" eb="11">
      <t>キショウ</t>
    </rPh>
    <rPh sb="11" eb="13">
      <t>カンソク</t>
    </rPh>
    <rPh sb="13" eb="15">
      <t>ソウチ</t>
    </rPh>
    <phoneticPr fontId="2"/>
  </si>
  <si>
    <t>小型気象観測装置</t>
    <rPh sb="0" eb="2">
      <t>コガタ</t>
    </rPh>
    <rPh sb="2" eb="4">
      <t>キショウ</t>
    </rPh>
    <rPh sb="4" eb="6">
      <t>カンソク</t>
    </rPh>
    <rPh sb="6" eb="8">
      <t>ソウチ</t>
    </rPh>
    <phoneticPr fontId="2"/>
  </si>
  <si>
    <t>気候変動対応（◯◯◯）</t>
    <rPh sb="0" eb="2">
      <t>キコウ</t>
    </rPh>
    <rPh sb="2" eb="4">
      <t>ヘンドウ</t>
    </rPh>
    <rPh sb="4" eb="6">
      <t>タイオウ</t>
    </rPh>
    <phoneticPr fontId="2"/>
  </si>
  <si>
    <t>省力化推進事業</t>
    <rPh sb="0" eb="2">
      <t>ショウリョク</t>
    </rPh>
    <rPh sb="2" eb="3">
      <t>カ</t>
    </rPh>
    <rPh sb="3" eb="7">
      <t>スイシンジギョウ</t>
    </rPh>
    <phoneticPr fontId="2"/>
  </si>
  <si>
    <t>省力仕立て資材</t>
    <rPh sb="0" eb="2">
      <t>ショウリョク</t>
    </rPh>
    <rPh sb="2" eb="4">
      <t>シタ</t>
    </rPh>
    <rPh sb="5" eb="7">
      <t>シザイ</t>
    </rPh>
    <phoneticPr fontId="2"/>
  </si>
  <si>
    <t>平棚仕立て</t>
    <rPh sb="0" eb="1">
      <t>ヒラ</t>
    </rPh>
    <rPh sb="1" eb="2">
      <t>タナ</t>
    </rPh>
    <rPh sb="2" eb="4">
      <t>シタ</t>
    </rPh>
    <phoneticPr fontId="2"/>
  </si>
  <si>
    <t>本（仕立て本数）</t>
    <rPh sb="0" eb="1">
      <t>ホン</t>
    </rPh>
    <rPh sb="2" eb="4">
      <t>シタ</t>
    </rPh>
    <rPh sb="5" eb="7">
      <t>ホンスウ</t>
    </rPh>
    <phoneticPr fontId="2"/>
  </si>
  <si>
    <t>Y字仕立て</t>
    <rPh sb="0" eb="2">
      <t>ワイジ</t>
    </rPh>
    <rPh sb="2" eb="4">
      <t>シタ</t>
    </rPh>
    <phoneticPr fontId="2"/>
  </si>
  <si>
    <t>V字仕立て</t>
    <rPh sb="1" eb="2">
      <t>ジ</t>
    </rPh>
    <rPh sb="2" eb="4">
      <t>シタ</t>
    </rPh>
    <phoneticPr fontId="2"/>
  </si>
  <si>
    <t>雨よけハウス</t>
    <rPh sb="0" eb="1">
      <t>アマ</t>
    </rPh>
    <phoneticPr fontId="2"/>
  </si>
  <si>
    <t>労働環境設備整備事業</t>
    <rPh sb="0" eb="4">
      <t>ロウドウカンキョウ</t>
    </rPh>
    <rPh sb="4" eb="6">
      <t>セツビ</t>
    </rPh>
    <rPh sb="6" eb="8">
      <t>セイビ</t>
    </rPh>
    <rPh sb="8" eb="10">
      <t>ジギョウ</t>
    </rPh>
    <phoneticPr fontId="2"/>
  </si>
  <si>
    <t>労働環境設備</t>
    <rPh sb="0" eb="4">
      <t>ロウドウカンキョウ</t>
    </rPh>
    <rPh sb="4" eb="6">
      <t>セツビ</t>
    </rPh>
    <phoneticPr fontId="2"/>
  </si>
  <si>
    <t>トイレ施設</t>
    <rPh sb="3" eb="5">
      <t>シセツ</t>
    </rPh>
    <phoneticPr fontId="2"/>
  </si>
  <si>
    <t>エアコン</t>
    <phoneticPr fontId="2"/>
  </si>
  <si>
    <t>手洗い施設</t>
    <rPh sb="0" eb="2">
      <t>テアラ</t>
    </rPh>
    <rPh sb="3" eb="5">
      <t>シセツ</t>
    </rPh>
    <phoneticPr fontId="2"/>
  </si>
  <si>
    <t>省エネ・省力化設備・機械</t>
    <rPh sb="0" eb="1">
      <t>ショウ</t>
    </rPh>
    <rPh sb="4" eb="7">
      <t>ショウリョクカ</t>
    </rPh>
    <rPh sb="7" eb="9">
      <t>セツビ</t>
    </rPh>
    <rPh sb="10" eb="12">
      <t>キカイ</t>
    </rPh>
    <phoneticPr fontId="2"/>
  </si>
  <si>
    <t>ヒートポンプ</t>
    <phoneticPr fontId="2"/>
  </si>
  <si>
    <t>内張多層カーテン</t>
    <rPh sb="0" eb="2">
      <t>ウチバ</t>
    </rPh>
    <rPh sb="2" eb="4">
      <t>タソウ</t>
    </rPh>
    <phoneticPr fontId="2"/>
  </si>
  <si>
    <t>外張被覆資材</t>
    <rPh sb="0" eb="2">
      <t>ソトバ</t>
    </rPh>
    <rPh sb="2" eb="4">
      <t>ヒフク</t>
    </rPh>
    <rPh sb="4" eb="6">
      <t>シザイ</t>
    </rPh>
    <phoneticPr fontId="2"/>
  </si>
  <si>
    <t>環境制御装置</t>
    <rPh sb="0" eb="4">
      <t>カンキョウセイギョ</t>
    </rPh>
    <rPh sb="4" eb="6">
      <t>ソウチ</t>
    </rPh>
    <phoneticPr fontId="2"/>
  </si>
  <si>
    <t>乗用草刈機</t>
    <rPh sb="0" eb="2">
      <t>ジョウヨウ</t>
    </rPh>
    <rPh sb="2" eb="5">
      <t>クサカリキ</t>
    </rPh>
    <phoneticPr fontId="2"/>
  </si>
  <si>
    <t>高所作業台車</t>
    <rPh sb="0" eb="2">
      <t>コウショ</t>
    </rPh>
    <rPh sb="2" eb="4">
      <t>サギョウ</t>
    </rPh>
    <rPh sb="4" eb="6">
      <t>ダイシャ</t>
    </rPh>
    <phoneticPr fontId="2"/>
  </si>
  <si>
    <t>共同利用施設における省エネ・省力化設備等緊急支援事業</t>
    <rPh sb="0" eb="4">
      <t>キョウドウリヨウ</t>
    </rPh>
    <rPh sb="4" eb="6">
      <t>シセツ</t>
    </rPh>
    <rPh sb="10" eb="11">
      <t>ショウ</t>
    </rPh>
    <rPh sb="14" eb="17">
      <t>ショウリョクカ</t>
    </rPh>
    <rPh sb="17" eb="20">
      <t>セツビトウ</t>
    </rPh>
    <rPh sb="20" eb="24">
      <t>キンキュウシエン</t>
    </rPh>
    <rPh sb="24" eb="26">
      <t>ジギョウ</t>
    </rPh>
    <phoneticPr fontId="2"/>
  </si>
  <si>
    <t>自動梱包ライン</t>
    <rPh sb="0" eb="2">
      <t>ジドウ</t>
    </rPh>
    <rPh sb="2" eb="4">
      <t>コンポウ</t>
    </rPh>
    <phoneticPr fontId="2"/>
  </si>
  <si>
    <t>画像選果機械</t>
    <rPh sb="0" eb="2">
      <t>ガゾウ</t>
    </rPh>
    <rPh sb="2" eb="4">
      <t>センカ</t>
    </rPh>
    <rPh sb="4" eb="6">
      <t>キカイ</t>
    </rPh>
    <phoneticPr fontId="2"/>
  </si>
  <si>
    <t>二次元コードシステム</t>
    <rPh sb="0" eb="3">
      <t>ニジゲン</t>
    </rPh>
    <phoneticPr fontId="2"/>
  </si>
  <si>
    <t>冷蔵施設</t>
    <rPh sb="0" eb="2">
      <t>レイゾウ</t>
    </rPh>
    <rPh sb="2" eb="4">
      <t>シセツ</t>
    </rPh>
    <phoneticPr fontId="2"/>
  </si>
  <si>
    <t>選果・選別機械</t>
    <rPh sb="0" eb="2">
      <t>センカ</t>
    </rPh>
    <rPh sb="3" eb="5">
      <t>センベツ</t>
    </rPh>
    <rPh sb="5" eb="7">
      <t>キカイ</t>
    </rPh>
    <phoneticPr fontId="2"/>
  </si>
  <si>
    <t>園芸ハウス導入緊急支援事業</t>
    <rPh sb="0" eb="2">
      <t>エンゲイ</t>
    </rPh>
    <rPh sb="5" eb="7">
      <t>ドウニュウ</t>
    </rPh>
    <rPh sb="7" eb="9">
      <t>キンキュウ</t>
    </rPh>
    <rPh sb="9" eb="11">
      <t>シエン</t>
    </rPh>
    <rPh sb="11" eb="13">
      <t>ジギョウ</t>
    </rPh>
    <phoneticPr fontId="2"/>
  </si>
  <si>
    <t>パイプハウス</t>
    <phoneticPr fontId="2"/>
  </si>
  <si>
    <t>チェック</t>
    <phoneticPr fontId="2"/>
  </si>
  <si>
    <t>※ 行７を選択してコピーし、【様式３】に貼り付けてください</t>
    <rPh sb="2" eb="3">
      <t>ギョウ</t>
    </rPh>
    <rPh sb="5" eb="7">
      <t>センタク</t>
    </rPh>
    <rPh sb="15" eb="17">
      <t>ヨウシキ</t>
    </rPh>
    <rPh sb="20" eb="21">
      <t>ハ</t>
    </rPh>
    <rPh sb="22" eb="23">
      <t>ツ</t>
    </rPh>
    <phoneticPr fontId="10"/>
  </si>
  <si>
    <t>【様式２】</t>
    <rPh sb="1" eb="3">
      <t>ヨウシキ</t>
    </rPh>
    <phoneticPr fontId="2"/>
  </si>
  <si>
    <t>【様式１】</t>
    <rPh sb="1" eb="3">
      <t>ヨウシキ</t>
    </rPh>
    <phoneticPr fontId="10"/>
  </si>
  <si>
    <t>長期
（人）</t>
    <rPh sb="0" eb="2">
      <t>チョウキ</t>
    </rPh>
    <rPh sb="4" eb="5">
      <t>ニン</t>
    </rPh>
    <phoneticPr fontId="2"/>
  </si>
  <si>
    <t>中･短期
（日）</t>
    <rPh sb="0" eb="1">
      <t>チュウ</t>
    </rPh>
    <rPh sb="2" eb="4">
      <t>タンキ</t>
    </rPh>
    <rPh sb="6" eb="7">
      <t>ニチ</t>
    </rPh>
    <phoneticPr fontId="2"/>
  </si>
  <si>
    <t>工種又は
施設区分</t>
    <rPh sb="0" eb="2">
      <t>コウシュ</t>
    </rPh>
    <rPh sb="2" eb="3">
      <t>マタ</t>
    </rPh>
    <rPh sb="5" eb="9">
      <t>シセツクブン</t>
    </rPh>
    <phoneticPr fontId="2"/>
  </si>
  <si>
    <t>構造､規格､能力等</t>
    <rPh sb="0" eb="2">
      <t>コウゾウ</t>
    </rPh>
    <rPh sb="3" eb="5">
      <t>キカク</t>
    </rPh>
    <rPh sb="6" eb="8">
      <t>ノウリョク</t>
    </rPh>
    <rPh sb="8" eb="9">
      <t>トウ</t>
    </rPh>
    <phoneticPr fontId="2"/>
  </si>
  <si>
    <t>事業
単位</t>
    <rPh sb="0" eb="2">
      <t>ジギョウ</t>
    </rPh>
    <rPh sb="3" eb="5">
      <t>タンイ</t>
    </rPh>
    <phoneticPr fontId="2"/>
  </si>
  <si>
    <t>補助対象外
経費（税込）</t>
    <rPh sb="0" eb="2">
      <t>ホジョ</t>
    </rPh>
    <rPh sb="2" eb="4">
      <t>タイショウ</t>
    </rPh>
    <rPh sb="4" eb="5">
      <t>ガイ</t>
    </rPh>
    <rPh sb="6" eb="8">
      <t>ケイヒ</t>
    </rPh>
    <rPh sb="9" eb="11">
      <t>ゼイコミ</t>
    </rPh>
    <phoneticPr fontId="2"/>
  </si>
  <si>
    <t>（経営体･人）</t>
    <rPh sb="1" eb="4">
      <t>ケイエイタイ</t>
    </rPh>
    <rPh sb="5" eb="6">
      <t>ニン</t>
    </rPh>
    <phoneticPr fontId="2"/>
  </si>
  <si>
    <t>生産コスト10％以上の削減</t>
    <phoneticPr fontId="2"/>
  </si>
  <si>
    <t>販売額10％以上の増加</t>
    <phoneticPr fontId="2"/>
  </si>
  <si>
    <t>所得額10％以上の増加</t>
    <phoneticPr fontId="2"/>
  </si>
  <si>
    <t>契約栽培10％以上の増かつ50％以上</t>
    <phoneticPr fontId="2"/>
  </si>
  <si>
    <r>
      <t>事業内容</t>
    </r>
    <r>
      <rPr>
        <sz val="9"/>
        <color theme="1"/>
        <rFont val="ＭＳ ゴシック"/>
        <family val="3"/>
        <charset val="128"/>
      </rPr>
      <t>(機械、数量、面積等。省力化の場合は定植する(している）苗木の種類と本数も記入すること。)</t>
    </r>
    <rPh sb="0" eb="2">
      <t>ジギョウ</t>
    </rPh>
    <rPh sb="15" eb="18">
      <t>ショウリョクカ</t>
    </rPh>
    <rPh sb="19" eb="21">
      <t>バアイ</t>
    </rPh>
    <rPh sb="22" eb="24">
      <t>テイショク</t>
    </rPh>
    <rPh sb="32" eb="34">
      <t>ナエギ</t>
    </rPh>
    <rPh sb="35" eb="37">
      <t>シュルイ</t>
    </rPh>
    <rPh sb="38" eb="40">
      <t>ホンスウ</t>
    </rPh>
    <rPh sb="41" eb="43">
      <t>キニュウ</t>
    </rPh>
    <phoneticPr fontId="10"/>
  </si>
  <si>
    <t>苗木の種類と本数</t>
    <rPh sb="0" eb="2">
      <t>ナエギ</t>
    </rPh>
    <rPh sb="3" eb="5">
      <t>シュルイ</t>
    </rPh>
    <rPh sb="6" eb="8">
      <t>ホンスウ</t>
    </rPh>
    <phoneticPr fontId="2"/>
  </si>
  <si>
    <t>取組主体のうち50歳未満の基幹的農業従事者</t>
    <rPh sb="0" eb="2">
      <t>トリク</t>
    </rPh>
    <rPh sb="2" eb="4">
      <t>シュタイ</t>
    </rPh>
    <rPh sb="9" eb="10">
      <t>サイ</t>
    </rPh>
    <rPh sb="10" eb="12">
      <t>ミマン</t>
    </rPh>
    <rPh sb="13" eb="16">
      <t>キカンテキ</t>
    </rPh>
    <rPh sb="16" eb="18">
      <t>ノウギョウ</t>
    </rPh>
    <rPh sb="18" eb="21">
      <t>ジュウジシャ</t>
    </rPh>
    <phoneticPr fontId="10"/>
  </si>
  <si>
    <t>取組主体：｢取組主体｣欄に○を付し､すべての項目を記載すること。</t>
    <rPh sb="0" eb="4">
      <t>トリクミシュタイ</t>
    </rPh>
    <rPh sb="6" eb="10">
      <t>トリクミシュタイ</t>
    </rPh>
    <rPh sb="11" eb="12">
      <t>ラン</t>
    </rPh>
    <rPh sb="15" eb="16">
      <t>フ</t>
    </rPh>
    <rPh sb="22" eb="24">
      <t>コウモク</t>
    </rPh>
    <rPh sb="25" eb="27">
      <t>キサイ</t>
    </rPh>
    <phoneticPr fontId="2"/>
  </si>
  <si>
    <t>但し､｢所得額｣～｢中･短期雇用日数｣の欄は､該当する欄のみ記載すること。</t>
    <phoneticPr fontId="2"/>
  </si>
  <si>
    <t>取組主体以外の構成員：色の付いた項目のみ記載すること。</t>
    <rPh sb="0" eb="2">
      <t>トリク</t>
    </rPh>
    <rPh sb="2" eb="4">
      <t>シュタイ</t>
    </rPh>
    <rPh sb="4" eb="6">
      <t>イガイ</t>
    </rPh>
    <rPh sb="7" eb="10">
      <t>コウセイイン</t>
    </rPh>
    <rPh sb="11" eb="12">
      <t>イロ</t>
    </rPh>
    <rPh sb="13" eb="14">
      <t>ツ</t>
    </rPh>
    <rPh sb="16" eb="18">
      <t>コウモク</t>
    </rPh>
    <rPh sb="20" eb="22">
      <t>キサイ</t>
    </rPh>
    <phoneticPr fontId="2"/>
  </si>
  <si>
    <t>但し､｢総販売額｣､｢所得額｣､｢生産コスト｣､｢契約栽培｣の欄は、該当する欄のみ記載すること。</t>
    <phoneticPr fontId="2"/>
  </si>
  <si>
    <t>なお､取組主体以外の構成員の｢総販売額｣､｢生産コスト｣､｢契約栽培｣の欄は、</t>
    <rPh sb="22" eb="24">
      <t>セイサン</t>
    </rPh>
    <rPh sb="30" eb="32">
      <t>ケイヤク</t>
    </rPh>
    <rPh sb="32" eb="34">
      <t>サイバイ</t>
    </rPh>
    <rPh sb="36" eb="37">
      <t>ラン</t>
    </rPh>
    <phoneticPr fontId="2"/>
  </si>
  <si>
    <t>事業実施主体の合計値から各取組主体の値を差し引いた値をまとめて記載することも可。</t>
    <phoneticPr fontId="2"/>
  </si>
  <si>
    <t>取組
主体</t>
    <rPh sb="0" eb="2">
      <t>トリク</t>
    </rPh>
    <rPh sb="3" eb="5">
      <t>シュタイ</t>
    </rPh>
    <phoneticPr fontId="2"/>
  </si>
  <si>
    <t>1棟</t>
    <rPh sb="1" eb="2">
      <t>トウ</t>
    </rPh>
    <phoneticPr fontId="2"/>
  </si>
  <si>
    <t>○ｍ×○ｍ＝○㎡</t>
    <phoneticPr fontId="2"/>
  </si>
  <si>
    <t>農業栽培用ハウス新設整備</t>
    <rPh sb="0" eb="5">
      <t>ノウギョウサイバイヨウ</t>
    </rPh>
    <rPh sb="8" eb="12">
      <t>シンセツセイビ</t>
    </rPh>
    <phoneticPr fontId="2"/>
  </si>
  <si>
    <t>事業実施主体の対象作物の面積(a)</t>
    <rPh sb="0" eb="4">
      <t>ジギョウジッシ</t>
    </rPh>
    <rPh sb="4" eb="6">
      <t>シュタイ</t>
    </rPh>
    <rPh sb="7" eb="9">
      <t>タイショウ</t>
    </rPh>
    <rPh sb="9" eb="11">
      <t>サクモツ</t>
    </rPh>
    <rPh sb="12" eb="14">
      <t>メンセキ</t>
    </rPh>
    <phoneticPr fontId="2"/>
  </si>
  <si>
    <t>※事業実施主体の収支計画書（任意様式）、栽培体系（実施計画書２（３）または任意様式）を添付すること。</t>
    <rPh sb="1" eb="3">
      <t>ジギョウ</t>
    </rPh>
    <rPh sb="3" eb="5">
      <t>ジッシ</t>
    </rPh>
    <rPh sb="5" eb="7">
      <t>シュタイ</t>
    </rPh>
    <rPh sb="8" eb="13">
      <t>シュウシケイカクショ</t>
    </rPh>
    <rPh sb="14" eb="18">
      <t>ニンイヨウシキ</t>
    </rPh>
    <rPh sb="43" eb="45">
      <t>テンプ</t>
    </rPh>
    <phoneticPr fontId="2"/>
  </si>
  <si>
    <t>取組主体</t>
    <rPh sb="0" eb="2">
      <t>トリクミ</t>
    </rPh>
    <rPh sb="2" eb="4">
      <t>シュタイ</t>
    </rPh>
    <phoneticPr fontId="10"/>
  </si>
  <si>
    <t xml:space="preserve"> うち50歳未満の基幹的農業従事者</t>
    <rPh sb="5" eb="6">
      <t>サイ</t>
    </rPh>
    <rPh sb="6" eb="8">
      <t>ミマン</t>
    </rPh>
    <rPh sb="9" eb="12">
      <t>キカンテキ</t>
    </rPh>
    <rPh sb="12" eb="14">
      <t>ノウギョウ</t>
    </rPh>
    <rPh sb="14" eb="17">
      <t>ジュウジシャ</t>
    </rPh>
    <phoneticPr fontId="10"/>
  </si>
  <si>
    <t>事業実施主体の取組目標（該当する欄のみ記載）</t>
    <rPh sb="0" eb="6">
      <t>ジギョウジッシシュタイ</t>
    </rPh>
    <rPh sb="7" eb="9">
      <t>トリク</t>
    </rPh>
    <rPh sb="9" eb="11">
      <t>モクヒョウ</t>
    </rPh>
    <rPh sb="12" eb="14">
      <t>ガイトウ</t>
    </rPh>
    <rPh sb="16" eb="17">
      <t>ラン</t>
    </rPh>
    <rPh sb="19" eb="21">
      <t>キサイ</t>
    </rPh>
    <phoneticPr fontId="2"/>
  </si>
  <si>
    <t>新規雇用する
人数･日数</t>
    <rPh sb="0" eb="2">
      <t>シンキ</t>
    </rPh>
    <rPh sb="2" eb="4">
      <t>コヨウ</t>
    </rPh>
    <rPh sb="7" eb="9">
      <t>ニンズウ</t>
    </rPh>
    <rPh sb="10" eb="12">
      <t>ニッスウ</t>
    </rPh>
    <phoneticPr fontId="2"/>
  </si>
  <si>
    <t>増減率/増減</t>
    <rPh sb="0" eb="3">
      <t>ゾウゲンリツ</t>
    </rPh>
    <rPh sb="4" eb="6">
      <t>ゾウゲン</t>
    </rPh>
    <phoneticPr fontId="2"/>
  </si>
  <si>
    <t>（注２）増減率の算出に当たっては、小数点以下第２位を切り捨てること。</t>
    <rPh sb="1" eb="2">
      <t>チュウ</t>
    </rPh>
    <rPh sb="4" eb="6">
      <t>ゾウゲン</t>
    </rPh>
    <rPh sb="6" eb="7">
      <t>リツ</t>
    </rPh>
    <rPh sb="8" eb="10">
      <t>サンシュツ</t>
    </rPh>
    <rPh sb="11" eb="12">
      <t>ア</t>
    </rPh>
    <rPh sb="17" eb="20">
      <t>ショウスウテン</t>
    </rPh>
    <rPh sb="20" eb="22">
      <t>イカ</t>
    </rPh>
    <rPh sb="22" eb="23">
      <t>ダイ</t>
    </rPh>
    <rPh sb="24" eb="25">
      <t>イ</t>
    </rPh>
    <rPh sb="26" eb="27">
      <t>キ</t>
    </rPh>
    <rPh sb="28" eb="29">
      <t>ス</t>
    </rPh>
    <phoneticPr fontId="2"/>
  </si>
  <si>
    <t>末端交付額（千円）</t>
    <rPh sb="0" eb="2">
      <t>マッタン</t>
    </rPh>
    <rPh sb="2" eb="4">
      <t>コウフ</t>
    </rPh>
    <rPh sb="4" eb="5">
      <t>ガク</t>
    </rPh>
    <rPh sb="6" eb="8">
      <t>センエン</t>
    </rPh>
    <phoneticPr fontId="10"/>
  </si>
  <si>
    <t>県支援（千円）</t>
    <rPh sb="1" eb="3">
      <t>シエン</t>
    </rPh>
    <rPh sb="4" eb="6">
      <t>センエン</t>
    </rPh>
    <phoneticPr fontId="10"/>
  </si>
  <si>
    <t>市町村支援（千円）</t>
    <rPh sb="6" eb="8">
      <t>センエン</t>
    </rPh>
    <phoneticPr fontId="2"/>
  </si>
  <si>
    <t>課税
区分</t>
    <rPh sb="0" eb="2">
      <t>カゼイ</t>
    </rPh>
    <rPh sb="3" eb="5">
      <t>クブン</t>
    </rPh>
    <phoneticPr fontId="2"/>
  </si>
  <si>
    <t>園芸施設における省エネ・省力化設備等緊急支援事業</t>
    <rPh sb="0" eb="2">
      <t>エンゲイ</t>
    </rPh>
    <rPh sb="2" eb="4">
      <t>シセツ</t>
    </rPh>
    <rPh sb="8" eb="9">
      <t>ショウ</t>
    </rPh>
    <rPh sb="12" eb="15">
      <t>ショウリョクカ</t>
    </rPh>
    <rPh sb="15" eb="17">
      <t>セツビ</t>
    </rPh>
    <rPh sb="17" eb="18">
      <t>トウ</t>
    </rPh>
    <rPh sb="18" eb="22">
      <t>キンキュウシエン</t>
    </rPh>
    <rPh sb="22" eb="24">
      <t>ジギョウ</t>
    </rPh>
    <phoneticPr fontId="2"/>
  </si>
  <si>
    <t>令和８年度園芸やまがた産地発展サポート事業要望調査票（農協リース）</t>
    <rPh sb="0" eb="1">
      <t>レイ</t>
    </rPh>
    <rPh sb="1" eb="2">
      <t>ワ</t>
    </rPh>
    <rPh sb="5" eb="7">
      <t>エンゲイ</t>
    </rPh>
    <rPh sb="11" eb="13">
      <t>サンチ</t>
    </rPh>
    <rPh sb="13" eb="15">
      <t>ハッテン</t>
    </rPh>
    <rPh sb="19" eb="21">
      <t>ジギョウ</t>
    </rPh>
    <rPh sb="23" eb="26">
      <t>チョウサヒョウ</t>
    </rPh>
    <rPh sb="27" eb="29">
      <t>ノウキョウ</t>
    </rPh>
    <phoneticPr fontId="10"/>
  </si>
  <si>
    <t>○</t>
  </si>
  <si>
    <r>
      <t>(令和</t>
    </r>
    <r>
      <rPr>
        <sz val="10"/>
        <color rgb="FFFF0000"/>
        <rFont val="ＭＳ 明朝"/>
        <family val="1"/>
        <charset val="128"/>
      </rPr>
      <t>７</t>
    </r>
    <r>
      <rPr>
        <sz val="10"/>
        <rFont val="ＭＳ 明朝"/>
        <family val="1"/>
        <charset val="128"/>
      </rPr>
      <t>年度)</t>
    </r>
    <rPh sb="1" eb="3">
      <t>レイワ</t>
    </rPh>
    <rPh sb="4" eb="6">
      <t>ネンド</t>
    </rPh>
    <phoneticPr fontId="2"/>
  </si>
  <si>
    <t>R8.6補正予定</t>
    <rPh sb="4" eb="8">
      <t>ホセイヨテイ</t>
    </rPh>
    <phoneticPr fontId="2"/>
  </si>
  <si>
    <t>山形市</t>
    <rPh sb="0" eb="3">
      <t>ヤマガタシ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</si>
</sst>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00_ "/>
    <numFmt numFmtId="178" formatCode="[$-411]ge\.m\.d;@"/>
    <numFmt numFmtId="179" formatCode="#,##0.00_);[Red]\(#,##0.00\)"/>
    <numFmt numFmtId="180" formatCode="0.0_);[Red]\(0.0\)"/>
    <numFmt numFmtId="181" formatCode="0.0%"/>
  </numFmts>
  <fonts count="7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4"/>
      <color theme="1"/>
      <name val="ＭＳ ゴシック"/>
      <family val="3"/>
      <charset val="128"/>
    </font>
    <font>
      <sz val="6"/>
      <name val="ＭＳ Ｐゴシック"/>
      <family val="3"/>
      <charset val="128"/>
    </font>
    <font>
      <sz val="16"/>
      <color theme="1"/>
      <name val="ＭＳ ゴシック"/>
      <family val="3"/>
      <charset val="128"/>
    </font>
    <font>
      <sz val="11"/>
      <color theme="1"/>
      <name val="ＭＳ ゴシック"/>
      <family val="3"/>
      <charset val="128"/>
    </font>
    <font>
      <u/>
      <sz val="11"/>
      <color rgb="FFFF0000"/>
      <name val="ＭＳ ゴシック"/>
      <family val="3"/>
      <charset val="128"/>
    </font>
    <font>
      <sz val="11"/>
      <color rgb="FFFF0000"/>
      <name val="ＭＳ ゴシック"/>
      <family val="3"/>
      <charset val="128"/>
    </font>
    <font>
      <sz val="11"/>
      <name val="ＭＳ Ｐゴシック"/>
      <family val="3"/>
      <charset val="128"/>
    </font>
    <font>
      <sz val="10"/>
      <color theme="1"/>
      <name val="ＭＳ ゴシック"/>
      <family val="3"/>
      <charset val="128"/>
    </font>
    <font>
      <sz val="11"/>
      <color theme="1"/>
      <name val="ＭＳ Ｐゴシック"/>
      <family val="3"/>
      <charset val="128"/>
    </font>
    <font>
      <sz val="9"/>
      <color theme="1"/>
      <name val="ＭＳ ゴシック"/>
      <family val="3"/>
      <charset val="128"/>
    </font>
    <font>
      <sz val="11"/>
      <name val="ＭＳ ゴシック"/>
      <family val="3"/>
      <charset val="128"/>
    </font>
    <font>
      <sz val="8"/>
      <color theme="1"/>
      <name val="ＭＳ ゴシック"/>
      <family val="3"/>
      <charset val="128"/>
    </font>
    <font>
      <sz val="9"/>
      <color indexed="81"/>
      <name val="MS P ゴシック"/>
      <family val="3"/>
      <charset val="128"/>
    </font>
    <font>
      <sz val="11"/>
      <color theme="1"/>
      <name val="ＭＳ Ｐ明朝"/>
      <family val="1"/>
      <charset val="128"/>
    </font>
    <font>
      <sz val="18"/>
      <name val="ＭＳ ゴシック"/>
      <family val="3"/>
      <charset val="128"/>
    </font>
    <font>
      <sz val="16"/>
      <name val="ＭＳ ゴシック"/>
      <family val="3"/>
      <charset val="128"/>
    </font>
    <font>
      <sz val="10"/>
      <name val="ＭＳ ゴシック"/>
      <family val="3"/>
      <charset val="128"/>
    </font>
    <font>
      <sz val="8"/>
      <name val="ＭＳ ゴシック"/>
      <family val="3"/>
      <charset val="128"/>
    </font>
    <font>
      <sz val="9"/>
      <name val="ＭＳ ゴシック"/>
      <family val="3"/>
      <charset val="128"/>
    </font>
    <font>
      <b/>
      <sz val="1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0"/>
      <color theme="1"/>
      <name val="ＭＳ Ｐゴシック"/>
      <family val="3"/>
      <charset val="128"/>
    </font>
    <font>
      <sz val="8"/>
      <color theme="1"/>
      <name val="ＭＳ Ｐゴシック"/>
      <family val="3"/>
      <charset val="128"/>
    </font>
    <font>
      <sz val="11"/>
      <name val="ＭＳ 明朝"/>
      <family val="1"/>
      <charset val="128"/>
    </font>
    <font>
      <sz val="10"/>
      <name val="ＭＳ 明朝"/>
      <family val="1"/>
      <charset val="128"/>
    </font>
    <font>
      <sz val="9"/>
      <name val="ＭＳ 明朝"/>
      <family val="1"/>
      <charset val="128"/>
    </font>
    <font>
      <sz val="11"/>
      <color rgb="FFFF0000"/>
      <name val="ＭＳ 明朝"/>
      <family val="1"/>
      <charset val="128"/>
    </font>
    <font>
      <sz val="11"/>
      <color theme="1"/>
      <name val="ＭＳ 明朝"/>
      <family val="1"/>
      <charset val="128"/>
    </font>
    <font>
      <sz val="8"/>
      <name val="ＭＳ 明朝"/>
      <family val="1"/>
      <charset val="128"/>
    </font>
    <font>
      <strike/>
      <sz val="11"/>
      <name val="ＭＳ 明朝"/>
      <family val="1"/>
      <charset val="128"/>
    </font>
    <font>
      <strike/>
      <sz val="11"/>
      <color rgb="FFFF0000"/>
      <name val="ＭＳ 明朝"/>
      <family val="1"/>
      <charset val="128"/>
    </font>
    <font>
      <sz val="6"/>
      <name val="ＭＳ 明朝"/>
      <family val="1"/>
      <charset val="128"/>
    </font>
    <font>
      <sz val="16"/>
      <name val="ＭＳ 明朝"/>
      <family val="1"/>
      <charset val="128"/>
    </font>
    <font>
      <sz val="9"/>
      <color theme="1"/>
      <name val="ＭＳ 明朝"/>
      <family val="1"/>
      <charset val="128"/>
    </font>
    <font>
      <sz val="11"/>
      <color rgb="FFFF0000"/>
      <name val="游ゴシック"/>
      <family val="2"/>
      <charset val="128"/>
      <scheme val="minor"/>
    </font>
    <font>
      <sz val="9"/>
      <color theme="1"/>
      <name val="ＭＳ Ｐゴシック"/>
      <family val="3"/>
      <charset val="128"/>
    </font>
    <font>
      <sz val="6"/>
      <color theme="1"/>
      <name val="ＭＳ Ｐゴシック"/>
      <family val="3"/>
      <charset val="128"/>
    </font>
    <font>
      <b/>
      <sz val="22"/>
      <color theme="1"/>
      <name val="メイリオ"/>
      <family val="3"/>
      <charset val="128"/>
    </font>
    <font>
      <sz val="14"/>
      <color theme="1"/>
      <name val="メイリオ"/>
      <family val="3"/>
      <charset val="128"/>
    </font>
    <font>
      <sz val="9"/>
      <color theme="1"/>
      <name val="メイリオ"/>
      <family val="3"/>
      <charset val="128"/>
    </font>
    <font>
      <b/>
      <sz val="14"/>
      <color theme="1"/>
      <name val="メイリオ"/>
      <family val="3"/>
      <charset val="128"/>
    </font>
    <font>
      <sz val="12"/>
      <name val="メイリオ"/>
      <family val="3"/>
      <charset val="128"/>
    </font>
    <font>
      <sz val="11"/>
      <color theme="1"/>
      <name val="メイリオ"/>
      <family val="3"/>
      <charset val="128"/>
    </font>
    <font>
      <sz val="10"/>
      <color theme="1"/>
      <name val="メイリオ"/>
      <family val="3"/>
      <charset val="128"/>
    </font>
    <font>
      <u/>
      <sz val="11"/>
      <color theme="10"/>
      <name val="游ゴシック"/>
      <family val="2"/>
      <charset val="128"/>
      <scheme val="minor"/>
    </font>
    <font>
      <b/>
      <sz val="18"/>
      <color theme="1"/>
      <name val="メイリオ"/>
      <family val="3"/>
      <charset val="128"/>
    </font>
    <font>
      <sz val="12"/>
      <color theme="1"/>
      <name val="メイリオ"/>
      <family val="3"/>
      <charset val="128"/>
    </font>
    <font>
      <sz val="14"/>
      <name val="メイリオ"/>
      <family val="3"/>
      <charset val="128"/>
    </font>
    <font>
      <sz val="11"/>
      <name val="メイリオ"/>
      <family val="3"/>
      <charset val="128"/>
    </font>
    <font>
      <b/>
      <sz val="18"/>
      <name val="メイリオ"/>
      <family val="3"/>
      <charset val="128"/>
    </font>
    <font>
      <sz val="12"/>
      <color rgb="FFFF0000"/>
      <name val="メイリオ"/>
      <family val="3"/>
      <charset val="128"/>
    </font>
    <font>
      <sz val="11"/>
      <name val="游ゴシック"/>
      <family val="2"/>
      <charset val="128"/>
      <scheme val="minor"/>
    </font>
    <font>
      <sz val="10"/>
      <name val="メイリオ"/>
      <family val="3"/>
      <charset val="128"/>
    </font>
    <font>
      <sz val="12"/>
      <name val="ＭＳ 明朝"/>
      <family val="1"/>
      <charset val="128"/>
    </font>
    <font>
      <sz val="9"/>
      <color theme="1"/>
      <name val="ＭＳ Ｐ明朝"/>
      <family val="1"/>
      <charset val="128"/>
    </font>
    <font>
      <sz val="9"/>
      <name val="ＭＳ Ｐ明朝"/>
      <family val="1"/>
      <charset val="128"/>
    </font>
    <font>
      <sz val="9"/>
      <color rgb="FFFF0000"/>
      <name val="游ゴシック"/>
      <family val="3"/>
      <charset val="128"/>
      <scheme val="minor"/>
    </font>
    <font>
      <sz val="9"/>
      <color rgb="FFFF0000"/>
      <name val="ＭＳ Ｐ明朝"/>
      <family val="1"/>
      <charset val="128"/>
    </font>
    <font>
      <sz val="20"/>
      <color theme="1"/>
      <name val="游ゴシック"/>
      <family val="2"/>
      <charset val="128"/>
      <scheme val="minor"/>
    </font>
    <font>
      <b/>
      <sz val="9"/>
      <color indexed="81"/>
      <name val="MS P ゴシック"/>
      <family val="3"/>
      <charset val="128"/>
    </font>
    <font>
      <sz val="10"/>
      <color rgb="FFFF0000"/>
      <name val="ＭＳ 明朝"/>
      <family val="1"/>
      <charset val="128"/>
    </font>
  </fonts>
  <fills count="13">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bgColor indexed="64"/>
      </patternFill>
    </fill>
    <fill>
      <patternFill patternType="solid">
        <fgColor rgb="FFB7DEE8"/>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92D050"/>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double">
        <color indexed="64"/>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auto="1"/>
      </left>
      <right style="thin">
        <color auto="1"/>
      </right>
      <top style="medium">
        <color auto="1"/>
      </top>
      <bottom/>
      <diagonal/>
    </border>
    <border>
      <left style="medium">
        <color indexed="64"/>
      </left>
      <right style="thin">
        <color indexed="64"/>
      </right>
      <top/>
      <bottom/>
      <diagonal/>
    </border>
    <border>
      <left style="thin">
        <color indexed="64"/>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auto="1"/>
      </right>
      <top/>
      <bottom style="double">
        <color auto="1"/>
      </bottom>
      <diagonal/>
    </border>
    <border>
      <left/>
      <right style="thin">
        <color auto="1"/>
      </right>
      <top/>
      <bottom style="double">
        <color auto="1"/>
      </bottom>
      <diagonal/>
    </border>
    <border>
      <left style="hair">
        <color auto="1"/>
      </left>
      <right style="thin">
        <color auto="1"/>
      </right>
      <top style="thin">
        <color indexed="64"/>
      </top>
      <bottom style="double">
        <color indexed="64"/>
      </bottom>
      <diagonal/>
    </border>
    <border>
      <left style="double">
        <color indexed="64"/>
      </left>
      <right style="thin">
        <color auto="1"/>
      </right>
      <top style="thin">
        <color indexed="64"/>
      </top>
      <bottom style="thin">
        <color auto="1"/>
      </bottom>
      <diagonal/>
    </border>
    <border>
      <left style="double">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double">
        <color indexed="64"/>
      </left>
      <right/>
      <top style="double">
        <color indexed="64"/>
      </top>
      <bottom style="hair">
        <color indexed="64"/>
      </bottom>
      <diagonal/>
    </border>
    <border>
      <left style="hair">
        <color auto="1"/>
      </left>
      <right style="thin">
        <color auto="1"/>
      </right>
      <top style="double">
        <color indexed="64"/>
      </top>
      <bottom style="hair">
        <color indexed="64"/>
      </bottom>
      <diagonal/>
    </border>
    <border>
      <left style="double">
        <color indexed="64"/>
      </left>
      <right/>
      <top style="hair">
        <color indexed="64"/>
      </top>
      <bottom style="hair">
        <color indexed="64"/>
      </bottom>
      <diagonal/>
    </border>
    <border>
      <left style="hair">
        <color auto="1"/>
      </left>
      <right style="thin">
        <color auto="1"/>
      </right>
      <top style="hair">
        <color indexed="64"/>
      </top>
      <bottom style="hair">
        <color indexed="64"/>
      </bottom>
      <diagonal/>
    </border>
    <border>
      <left style="double">
        <color indexed="64"/>
      </left>
      <right/>
      <top style="hair">
        <color indexed="64"/>
      </top>
      <bottom style="thin">
        <color auto="1"/>
      </bottom>
      <diagonal/>
    </border>
    <border>
      <left style="hair">
        <color auto="1"/>
      </left>
      <right style="thin">
        <color auto="1"/>
      </right>
      <top style="hair">
        <color indexed="64"/>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bottom style="double">
        <color indexed="64"/>
      </bottom>
      <diagonal/>
    </border>
    <border>
      <left style="thin">
        <color indexed="64"/>
      </left>
      <right/>
      <top style="thin">
        <color indexed="64"/>
      </top>
      <bottom style="medium">
        <color indexed="64"/>
      </bottom>
      <diagonal/>
    </border>
    <border>
      <left style="medium">
        <color indexed="64"/>
      </left>
      <right/>
      <top/>
      <bottom/>
      <diagonal/>
    </border>
    <border>
      <left style="thin">
        <color indexed="64"/>
      </left>
      <right style="medium">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style="thin">
        <color indexed="64"/>
      </bottom>
      <diagonal/>
    </border>
    <border>
      <left style="medium">
        <color indexed="64"/>
      </left>
      <right/>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5" fillId="0" borderId="0"/>
    <xf numFmtId="38" fontId="15" fillId="0" borderId="0" applyFill="0" applyBorder="0" applyAlignment="0" applyProtection="0"/>
    <xf numFmtId="38" fontId="1" fillId="0" borderId="0" applyFont="0" applyFill="0" applyBorder="0" applyAlignment="0" applyProtection="0">
      <alignment vertical="center"/>
    </xf>
    <xf numFmtId="0" fontId="55" fillId="0" borderId="0" applyNumberFormat="0" applyFill="0" applyBorder="0" applyAlignment="0" applyProtection="0">
      <alignment vertical="center"/>
    </xf>
  </cellStyleXfs>
  <cellXfs count="750">
    <xf numFmtId="0" fontId="0" fillId="0" borderId="0" xfId="0">
      <alignment vertical="center"/>
    </xf>
    <xf numFmtId="0" fontId="8" fillId="0" borderId="0" xfId="0" applyFont="1" applyAlignment="1">
      <alignment horizontal="center" vertical="center"/>
    </xf>
    <xf numFmtId="0" fontId="8" fillId="0" borderId="0" xfId="0" applyFont="1">
      <alignment vertical="center"/>
    </xf>
    <xf numFmtId="0" fontId="19" fillId="0" borderId="0" xfId="0" applyFont="1">
      <alignment vertical="center"/>
    </xf>
    <xf numFmtId="0" fontId="22" fillId="0" borderId="0" xfId="0" applyFont="1">
      <alignment vertical="center"/>
    </xf>
    <xf numFmtId="38" fontId="12" fillId="6" borderId="3" xfId="1" applyFont="1" applyFill="1" applyBorder="1" applyAlignment="1" applyProtection="1">
      <alignment vertical="center" wrapText="1"/>
    </xf>
    <xf numFmtId="38" fontId="12" fillId="6" borderId="4" xfId="1" applyFont="1" applyFill="1" applyBorder="1" applyAlignment="1" applyProtection="1">
      <alignment vertical="center" wrapText="1"/>
    </xf>
    <xf numFmtId="38" fontId="19" fillId="0" borderId="0" xfId="1" applyFont="1" applyFill="1" applyBorder="1" applyAlignment="1" applyProtection="1">
      <alignment horizontal="center" vertical="center"/>
    </xf>
    <xf numFmtId="38" fontId="19" fillId="0" borderId="0" xfId="1" applyFont="1" applyFill="1" applyBorder="1" applyAlignment="1" applyProtection="1">
      <alignment vertical="center"/>
    </xf>
    <xf numFmtId="38" fontId="24" fillId="0" borderId="46" xfId="1" applyFont="1" applyFill="1" applyBorder="1" applyAlignment="1" applyProtection="1">
      <alignment vertical="center"/>
    </xf>
    <xf numFmtId="38" fontId="24" fillId="0" borderId="46" xfId="1" applyFont="1" applyFill="1" applyBorder="1" applyAlignment="1" applyProtection="1">
      <alignment horizontal="center" vertical="center" wrapText="1"/>
    </xf>
    <xf numFmtId="38" fontId="24" fillId="0" borderId="46" xfId="1" applyFont="1" applyFill="1" applyBorder="1" applyAlignment="1" applyProtection="1">
      <alignment horizontal="center" vertical="center"/>
    </xf>
    <xf numFmtId="38" fontId="19" fillId="0" borderId="0" xfId="1" applyFont="1" applyFill="1" applyBorder="1" applyAlignment="1" applyProtection="1">
      <alignment horizontal="center" vertical="center" wrapText="1"/>
    </xf>
    <xf numFmtId="38" fontId="19" fillId="0" borderId="0" xfId="1" applyFont="1" applyFill="1" applyBorder="1" applyAlignment="1" applyProtection="1">
      <alignment vertical="center" wrapText="1"/>
    </xf>
    <xf numFmtId="38" fontId="19" fillId="0" borderId="1" xfId="1" applyFont="1" applyFill="1" applyBorder="1" applyAlignment="1" applyProtection="1">
      <alignment horizontal="center" vertical="center"/>
    </xf>
    <xf numFmtId="38" fontId="19" fillId="0" borderId="1" xfId="1" applyFont="1" applyFill="1" applyBorder="1" applyAlignment="1" applyProtection="1">
      <alignment vertical="center"/>
    </xf>
    <xf numFmtId="38" fontId="19" fillId="0" borderId="1" xfId="1" applyFont="1" applyFill="1" applyBorder="1" applyAlignment="1" applyProtection="1">
      <alignment vertical="center" wrapText="1"/>
    </xf>
    <xf numFmtId="178" fontId="19" fillId="0" borderId="1" xfId="1" applyNumberFormat="1" applyFont="1" applyFill="1" applyBorder="1" applyAlignment="1" applyProtection="1">
      <alignment horizontal="center" vertical="center"/>
    </xf>
    <xf numFmtId="9" fontId="19" fillId="0" borderId="1" xfId="1" applyNumberFormat="1" applyFont="1" applyFill="1" applyBorder="1" applyAlignment="1" applyProtection="1">
      <alignment vertical="center"/>
    </xf>
    <xf numFmtId="12" fontId="19" fillId="0" borderId="1" xfId="1" applyNumberFormat="1" applyFont="1" applyFill="1" applyBorder="1" applyAlignment="1" applyProtection="1">
      <alignment horizontal="center" vertical="center"/>
    </xf>
    <xf numFmtId="38" fontId="19" fillId="0" borderId="0" xfId="1" applyFont="1" applyFill="1" applyBorder="1" applyAlignment="1" applyProtection="1">
      <alignment horizontal="left" vertical="center" wrapText="1"/>
    </xf>
    <xf numFmtId="38" fontId="19" fillId="6" borderId="1" xfId="1" applyFont="1" applyFill="1" applyBorder="1" applyAlignment="1" applyProtection="1">
      <alignment horizontal="center" vertical="center" wrapText="1"/>
    </xf>
    <xf numFmtId="0" fontId="19" fillId="6"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38" fontId="23" fillId="0" borderId="0" xfId="1" applyFont="1" applyFill="1" applyBorder="1" applyAlignment="1" applyProtection="1">
      <alignment vertical="center"/>
    </xf>
    <xf numFmtId="38" fontId="24" fillId="0" borderId="0" xfId="1" applyFont="1" applyFill="1" applyBorder="1" applyAlignment="1" applyProtection="1">
      <alignment horizontal="center" vertical="center"/>
    </xf>
    <xf numFmtId="38" fontId="19" fillId="0" borderId="1" xfId="1" applyFont="1" applyFill="1" applyBorder="1" applyAlignment="1" applyProtection="1">
      <alignment horizontal="center" vertical="center" wrapText="1"/>
    </xf>
    <xf numFmtId="0" fontId="49" fillId="9" borderId="1" xfId="0" applyFont="1" applyFill="1" applyBorder="1" applyAlignment="1">
      <alignment horizontal="center" vertical="center"/>
    </xf>
    <xf numFmtId="0" fontId="50" fillId="9" borderId="1" xfId="0" applyFont="1" applyFill="1" applyBorder="1" applyAlignment="1">
      <alignment horizontal="center" vertical="center"/>
    </xf>
    <xf numFmtId="0" fontId="49" fillId="9" borderId="30" xfId="0" applyFont="1" applyFill="1" applyBorder="1" applyAlignment="1">
      <alignment horizontal="center" vertical="center" wrapText="1"/>
    </xf>
    <xf numFmtId="0" fontId="49" fillId="5" borderId="0" xfId="0" applyFont="1" applyFill="1" applyAlignment="1">
      <alignment horizontal="center" vertical="center"/>
    </xf>
    <xf numFmtId="0" fontId="49" fillId="10" borderId="1" xfId="0" applyFont="1" applyFill="1" applyBorder="1" applyAlignment="1">
      <alignment horizontal="center" vertical="center"/>
    </xf>
    <xf numFmtId="0" fontId="52" fillId="0" borderId="1" xfId="0" applyFont="1" applyBorder="1" applyAlignment="1">
      <alignment vertical="center" wrapText="1"/>
    </xf>
    <xf numFmtId="0" fontId="53" fillId="0" borderId="1" xfId="0" applyFont="1" applyBorder="1" applyAlignment="1" applyProtection="1">
      <alignment horizontal="center" vertical="center"/>
      <protection locked="0"/>
    </xf>
    <xf numFmtId="14" fontId="54" fillId="0" borderId="30" xfId="0" applyNumberFormat="1" applyFont="1" applyBorder="1" applyAlignment="1" applyProtection="1">
      <alignment horizontal="left" vertical="center" shrinkToFit="1"/>
      <protection locked="0"/>
    </xf>
    <xf numFmtId="0" fontId="49" fillId="10" borderId="1" xfId="0" applyFont="1" applyFill="1" applyBorder="1" applyAlignment="1">
      <alignment horizontal="center" vertical="center" wrapText="1"/>
    </xf>
    <xf numFmtId="0" fontId="52" fillId="0" borderId="1" xfId="6" applyFont="1" applyFill="1" applyBorder="1">
      <alignment vertical="center"/>
    </xf>
    <xf numFmtId="0" fontId="49" fillId="11" borderId="1" xfId="0" applyFont="1" applyFill="1" applyBorder="1" applyAlignment="1">
      <alignment horizontal="center" vertical="center"/>
    </xf>
    <xf numFmtId="0" fontId="52" fillId="5" borderId="1" xfId="0" applyFont="1" applyFill="1" applyBorder="1" applyAlignment="1">
      <alignment vertical="center" wrapText="1"/>
    </xf>
    <xf numFmtId="14" fontId="50" fillId="0" borderId="30" xfId="0" applyNumberFormat="1" applyFont="1" applyBorder="1" applyAlignment="1" applyProtection="1">
      <alignment horizontal="left" vertical="center" wrapText="1"/>
      <protection locked="0"/>
    </xf>
    <xf numFmtId="0" fontId="57" fillId="0" borderId="1" xfId="0" applyFont="1" applyBorder="1" applyAlignment="1">
      <alignment vertical="center" wrapText="1"/>
    </xf>
    <xf numFmtId="0" fontId="52" fillId="0" borderId="1" xfId="0" applyFont="1" applyBorder="1" applyAlignment="1">
      <alignment horizontal="left" vertical="center" wrapText="1"/>
    </xf>
    <xf numFmtId="0" fontId="49" fillId="11" borderId="49" xfId="0" applyFont="1" applyFill="1" applyBorder="1" applyAlignment="1">
      <alignment horizontal="center" vertical="center"/>
    </xf>
    <xf numFmtId="0" fontId="49" fillId="11" borderId="54" xfId="0" applyFont="1" applyFill="1" applyBorder="1" applyAlignment="1">
      <alignment vertical="center" textRotation="255" shrinkToFit="1"/>
    </xf>
    <xf numFmtId="0" fontId="58" fillId="11" borderId="49" xfId="0" applyFont="1" applyFill="1" applyBorder="1" applyAlignment="1">
      <alignment horizontal="center" vertical="center"/>
    </xf>
    <xf numFmtId="0" fontId="52" fillId="5" borderId="4" xfId="0" applyFont="1" applyFill="1" applyBorder="1" applyAlignment="1">
      <alignment vertical="center" wrapText="1"/>
    </xf>
    <xf numFmtId="0" fontId="52" fillId="5" borderId="13" xfId="0" applyFont="1" applyFill="1" applyBorder="1" applyAlignment="1">
      <alignment vertical="center" wrapText="1"/>
    </xf>
    <xf numFmtId="0" fontId="49" fillId="5" borderId="58" xfId="0" applyFont="1" applyFill="1" applyBorder="1" applyAlignment="1" applyProtection="1">
      <alignment horizontal="center" vertical="center"/>
      <protection locked="0"/>
    </xf>
    <xf numFmtId="14" fontId="54" fillId="5" borderId="114" xfId="0" applyNumberFormat="1" applyFont="1" applyFill="1" applyBorder="1" applyAlignment="1" applyProtection="1">
      <alignment horizontal="center" vertical="center" shrinkToFit="1"/>
      <protection locked="0"/>
    </xf>
    <xf numFmtId="0" fontId="58" fillId="11" borderId="45" xfId="0" applyFont="1" applyFill="1" applyBorder="1" applyAlignment="1">
      <alignment horizontal="center" vertical="center" wrapText="1" shrinkToFit="1"/>
    </xf>
    <xf numFmtId="0" fontId="58" fillId="11" borderId="45" xfId="0" applyFont="1" applyFill="1" applyBorder="1" applyAlignment="1">
      <alignment horizontal="center" vertical="center" shrinkToFit="1"/>
    </xf>
    <xf numFmtId="0" fontId="58" fillId="11" borderId="1" xfId="0" applyFont="1" applyFill="1" applyBorder="1" applyAlignment="1">
      <alignment horizontal="center" vertical="center"/>
    </xf>
    <xf numFmtId="0" fontId="61" fillId="0" borderId="1" xfId="0" applyFont="1" applyBorder="1" applyAlignment="1">
      <alignment vertical="center" wrapText="1"/>
    </xf>
    <xf numFmtId="0" fontId="58" fillId="11" borderId="0" xfId="0" applyFont="1" applyFill="1" applyAlignment="1">
      <alignment horizontal="center" vertical="center" wrapText="1" shrinkToFit="1"/>
    </xf>
    <xf numFmtId="0" fontId="58" fillId="11" borderId="0" xfId="0" applyFont="1" applyFill="1" applyAlignment="1">
      <alignment horizontal="center" vertical="center" shrinkToFit="1"/>
    </xf>
    <xf numFmtId="0" fontId="61" fillId="5" borderId="1" xfId="0" applyFont="1" applyFill="1" applyBorder="1" applyAlignment="1">
      <alignment vertical="center" wrapText="1"/>
    </xf>
    <xf numFmtId="0" fontId="58" fillId="11" borderId="20" xfId="0" applyFont="1" applyFill="1" applyBorder="1" applyAlignment="1">
      <alignment horizontal="center" vertical="center" wrapText="1" shrinkToFit="1"/>
    </xf>
    <xf numFmtId="0" fontId="58" fillId="11" borderId="20" xfId="0" applyFont="1" applyFill="1" applyBorder="1" applyAlignment="1">
      <alignment horizontal="center" vertical="center" shrinkToFit="1"/>
    </xf>
    <xf numFmtId="0" fontId="58" fillId="11" borderId="32" xfId="0" applyFont="1" applyFill="1" applyBorder="1" applyAlignment="1">
      <alignment horizontal="center" vertical="center"/>
    </xf>
    <xf numFmtId="0" fontId="61" fillId="0" borderId="32" xfId="0" applyFont="1" applyBorder="1" applyAlignment="1">
      <alignment vertical="center" wrapText="1"/>
    </xf>
    <xf numFmtId="0" fontId="53" fillId="0" borderId="32" xfId="0" applyFont="1" applyBorder="1" applyAlignment="1" applyProtection="1">
      <alignment horizontal="center" vertical="center"/>
      <protection locked="0"/>
    </xf>
    <xf numFmtId="14" fontId="54" fillId="0" borderId="33" xfId="0" applyNumberFormat="1" applyFont="1" applyBorder="1" applyAlignment="1" applyProtection="1">
      <alignment horizontal="left" vertical="center" shrinkToFit="1"/>
      <protection locked="0"/>
    </xf>
    <xf numFmtId="0" fontId="45" fillId="0" borderId="0" xfId="0" applyFont="1">
      <alignment vertical="center"/>
    </xf>
    <xf numFmtId="0" fontId="62" fillId="0" borderId="0" xfId="0" applyFont="1">
      <alignment vertical="center"/>
    </xf>
    <xf numFmtId="0" fontId="65" fillId="0" borderId="1" xfId="0" applyFont="1" applyBorder="1" applyAlignment="1">
      <alignment horizontal="center" vertical="center"/>
    </xf>
    <xf numFmtId="0" fontId="65" fillId="0" borderId="1" xfId="0" applyFont="1" applyBorder="1">
      <alignment vertical="center"/>
    </xf>
    <xf numFmtId="0" fontId="65" fillId="0" borderId="0" xfId="0" applyFont="1" applyAlignment="1">
      <alignment vertical="center" wrapText="1"/>
    </xf>
    <xf numFmtId="0" fontId="65" fillId="0" borderId="49" xfId="0" applyFont="1" applyBorder="1" applyAlignment="1">
      <alignment vertical="center" wrapText="1"/>
    </xf>
    <xf numFmtId="0" fontId="66" fillId="0" borderId="0" xfId="0" applyFont="1">
      <alignment vertical="center"/>
    </xf>
    <xf numFmtId="0" fontId="65" fillId="0" borderId="72" xfId="0" applyFont="1" applyBorder="1" applyAlignment="1">
      <alignment vertical="center" wrapText="1"/>
    </xf>
    <xf numFmtId="0" fontId="66" fillId="0" borderId="0" xfId="0" applyFont="1" applyAlignment="1">
      <alignment vertical="top" wrapText="1"/>
    </xf>
    <xf numFmtId="0" fontId="65" fillId="0" borderId="72" xfId="0" applyFont="1" applyBorder="1">
      <alignment vertical="center"/>
    </xf>
    <xf numFmtId="0" fontId="66" fillId="0" borderId="0" xfId="0" applyFont="1" applyAlignment="1">
      <alignment vertical="center" wrapText="1"/>
    </xf>
    <xf numFmtId="0" fontId="65" fillId="0" borderId="49" xfId="0" applyFont="1" applyBorder="1" applyAlignment="1">
      <alignment vertical="top" wrapText="1"/>
    </xf>
    <xf numFmtId="0" fontId="65" fillId="0" borderId="72" xfId="0" applyFont="1" applyBorder="1" applyAlignment="1">
      <alignment vertical="top" wrapText="1"/>
    </xf>
    <xf numFmtId="0" fontId="65" fillId="0" borderId="2" xfId="0" applyFont="1" applyBorder="1">
      <alignment vertical="center"/>
    </xf>
    <xf numFmtId="0" fontId="65" fillId="0" borderId="49" xfId="0" applyFont="1" applyBorder="1">
      <alignment vertical="center"/>
    </xf>
    <xf numFmtId="0" fontId="65" fillId="0" borderId="0" xfId="0" applyFont="1" applyAlignment="1">
      <alignment vertical="top" wrapText="1"/>
    </xf>
    <xf numFmtId="0" fontId="65" fillId="0" borderId="2" xfId="0" applyFont="1" applyBorder="1" applyAlignment="1">
      <alignment horizontal="left" vertical="center" wrapText="1"/>
    </xf>
    <xf numFmtId="0" fontId="65" fillId="0" borderId="1" xfId="0" applyFont="1" applyBorder="1" applyAlignment="1">
      <alignment vertical="center" shrinkToFit="1"/>
    </xf>
    <xf numFmtId="0" fontId="67" fillId="0" borderId="0" xfId="0" applyFont="1">
      <alignment vertical="center"/>
    </xf>
    <xf numFmtId="0" fontId="65" fillId="0" borderId="72" xfId="0" applyFont="1" applyBorder="1" applyAlignment="1">
      <alignment vertical="center" shrinkToFit="1"/>
    </xf>
    <xf numFmtId="0" fontId="68" fillId="0" borderId="0" xfId="0" applyFont="1">
      <alignment vertical="center"/>
    </xf>
    <xf numFmtId="0" fontId="68" fillId="0" borderId="1" xfId="0" applyFont="1" applyBorder="1">
      <alignment vertical="center"/>
    </xf>
    <xf numFmtId="0" fontId="68" fillId="0" borderId="2" xfId="0" applyFont="1" applyBorder="1">
      <alignment vertical="center"/>
    </xf>
    <xf numFmtId="0" fontId="69" fillId="0" borderId="1" xfId="0" applyFont="1" applyBorder="1">
      <alignment vertical="center"/>
    </xf>
    <xf numFmtId="0" fontId="53" fillId="9" borderId="1" xfId="0" applyFont="1" applyFill="1" applyBorder="1" applyAlignment="1">
      <alignment horizontal="center" vertical="center" wrapText="1"/>
    </xf>
    <xf numFmtId="0" fontId="65" fillId="0" borderId="1" xfId="0" applyFont="1" applyBorder="1" applyAlignment="1">
      <alignment horizontal="left" vertical="center" wrapText="1"/>
    </xf>
    <xf numFmtId="38" fontId="12" fillId="6" borderId="4" xfId="1" applyFont="1" applyFill="1" applyBorder="1" applyAlignment="1" applyProtection="1">
      <alignment vertical="center" wrapText="1"/>
      <protection locked="0"/>
    </xf>
    <xf numFmtId="0" fontId="12" fillId="0" borderId="46" xfId="0" applyFont="1" applyBorder="1" applyProtection="1">
      <alignment vertical="center"/>
      <protection locked="0"/>
    </xf>
    <xf numFmtId="0" fontId="12" fillId="0" borderId="8" xfId="0" applyFont="1" applyBorder="1" applyProtection="1">
      <alignment vertical="center"/>
      <protection locked="0"/>
    </xf>
    <xf numFmtId="0" fontId="11" fillId="0" borderId="0" xfId="0" applyFont="1" applyProtection="1">
      <alignment vertical="center"/>
      <protection locked="0"/>
    </xf>
    <xf numFmtId="0" fontId="12" fillId="0" borderId="0" xfId="0" applyFont="1" applyProtection="1">
      <alignment vertical="center"/>
      <protection locked="0"/>
    </xf>
    <xf numFmtId="0" fontId="12" fillId="0" borderId="0" xfId="0" applyFont="1" applyAlignment="1" applyProtection="1">
      <alignment horizontal="center" vertical="center"/>
      <protection locked="0"/>
    </xf>
    <xf numFmtId="0" fontId="12" fillId="0" borderId="44" xfId="0" applyFont="1" applyBorder="1" applyProtection="1">
      <alignment vertical="center"/>
      <protection locked="0"/>
    </xf>
    <xf numFmtId="0" fontId="12" fillId="0" borderId="11" xfId="0" applyFont="1" applyBorder="1" applyProtection="1">
      <alignment vertical="center"/>
      <protection locked="0"/>
    </xf>
    <xf numFmtId="0" fontId="12" fillId="0" borderId="58" xfId="0" applyFont="1" applyBorder="1" applyProtection="1">
      <alignment vertical="center"/>
      <protection locked="0"/>
    </xf>
    <xf numFmtId="0" fontId="12" fillId="0" borderId="14" xfId="0" applyFont="1" applyBorder="1" applyProtection="1">
      <alignment vertical="center"/>
      <protection locked="0"/>
    </xf>
    <xf numFmtId="38" fontId="12" fillId="0" borderId="0" xfId="1" applyFont="1" applyFill="1" applyBorder="1" applyAlignment="1" applyProtection="1">
      <alignment vertical="center" wrapText="1"/>
      <protection locked="0"/>
    </xf>
    <xf numFmtId="38" fontId="12" fillId="6" borderId="11" xfId="1" applyFont="1" applyFill="1" applyBorder="1" applyAlignment="1" applyProtection="1">
      <alignment vertical="center" wrapText="1"/>
      <protection locked="0"/>
    </xf>
    <xf numFmtId="0" fontId="19" fillId="0" borderId="0" xfId="0" applyFont="1" applyProtection="1">
      <alignment vertical="center"/>
      <protection locked="0"/>
    </xf>
    <xf numFmtId="38" fontId="14" fillId="0" borderId="0" xfId="1" applyFont="1" applyFill="1" applyBorder="1" applyAlignment="1" applyProtection="1">
      <alignment vertical="center"/>
      <protection locked="0"/>
    </xf>
    <xf numFmtId="38" fontId="14" fillId="0" borderId="0" xfId="1" applyFont="1" applyFill="1" applyBorder="1" applyAlignment="1" applyProtection="1">
      <alignment vertical="center" wrapText="1"/>
      <protection locked="0"/>
    </xf>
    <xf numFmtId="38" fontId="12" fillId="4" borderId="0" xfId="1" applyFont="1" applyFill="1" applyBorder="1" applyAlignment="1" applyProtection="1">
      <alignment vertical="center" wrapText="1"/>
      <protection locked="0"/>
    </xf>
    <xf numFmtId="0" fontId="12" fillId="0" borderId="0" xfId="0" applyFont="1">
      <alignment vertical="center"/>
    </xf>
    <xf numFmtId="176" fontId="12" fillId="0" borderId="0" xfId="0" applyNumberFormat="1" applyFont="1">
      <alignment vertical="center"/>
    </xf>
    <xf numFmtId="38" fontId="12" fillId="0" borderId="0" xfId="0" applyNumberFormat="1" applyFont="1">
      <alignment vertical="center"/>
    </xf>
    <xf numFmtId="2" fontId="12" fillId="0" borderId="0" xfId="0" applyNumberFormat="1" applyFont="1">
      <alignment vertical="center"/>
    </xf>
    <xf numFmtId="9" fontId="12" fillId="0" borderId="0" xfId="2" applyFont="1" applyAlignment="1" applyProtection="1">
      <alignment vertical="center"/>
    </xf>
    <xf numFmtId="38" fontId="19" fillId="0" borderId="0" xfId="0" applyNumberFormat="1" applyFont="1">
      <alignment vertical="center"/>
    </xf>
    <xf numFmtId="0" fontId="6" fillId="0" borderId="0" xfId="0" applyFont="1" applyProtection="1">
      <alignment vertical="center"/>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38" fontId="0" fillId="0" borderId="0" xfId="1" applyFont="1" applyFill="1" applyProtection="1">
      <alignment vertical="center"/>
      <protection locked="0"/>
    </xf>
    <xf numFmtId="0" fontId="3" fillId="0" borderId="0" xfId="0" applyFont="1" applyProtection="1">
      <alignment vertical="center"/>
      <protection locked="0"/>
    </xf>
    <xf numFmtId="38" fontId="0" fillId="0" borderId="0" xfId="1" applyFont="1" applyFill="1" applyBorder="1" applyAlignment="1" applyProtection="1">
      <alignment vertical="center"/>
      <protection locked="0"/>
    </xf>
    <xf numFmtId="0" fontId="0" fillId="0" borderId="37"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5" xfId="0" applyBorder="1" applyProtection="1">
      <alignment vertical="center"/>
      <protection locked="0"/>
    </xf>
    <xf numFmtId="0" fontId="8" fillId="0" borderId="0" xfId="0" applyFont="1" applyAlignment="1" applyProtection="1">
      <alignment horizontal="center" vertical="center"/>
      <protection locked="0"/>
    </xf>
    <xf numFmtId="0" fontId="8" fillId="0" borderId="0" xfId="0" applyFont="1" applyProtection="1">
      <alignment vertical="center"/>
      <protection locked="0"/>
    </xf>
    <xf numFmtId="0" fontId="7" fillId="0" borderId="0" xfId="0" applyFont="1" applyProtection="1">
      <alignment vertical="center"/>
      <protection locked="0"/>
    </xf>
    <xf numFmtId="0" fontId="7" fillId="0" borderId="0" xfId="0" applyFont="1" applyAlignment="1" applyProtection="1">
      <alignment horizontal="center" vertical="center"/>
      <protection locked="0"/>
    </xf>
    <xf numFmtId="38" fontId="7" fillId="0" borderId="0" xfId="1" applyFont="1" applyFill="1" applyProtection="1">
      <alignment vertical="center"/>
      <protection locked="0"/>
    </xf>
    <xf numFmtId="0" fontId="0" fillId="0" borderId="1" xfId="0" applyBorder="1" applyAlignment="1" applyProtection="1">
      <alignment horizontal="center" vertical="center"/>
      <protection locked="0"/>
    </xf>
    <xf numFmtId="0" fontId="0" fillId="12" borderId="1" xfId="0" applyFill="1" applyBorder="1" applyAlignment="1" applyProtection="1">
      <alignment horizontal="center" vertical="center"/>
      <protection locked="0"/>
    </xf>
    <xf numFmtId="38" fontId="0" fillId="12" borderId="1" xfId="1"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38" fontId="0" fillId="0" borderId="9" xfId="1" applyFont="1" applyFill="1" applyBorder="1" applyProtection="1">
      <alignment vertical="center"/>
      <protection locked="0"/>
    </xf>
    <xf numFmtId="38" fontId="0" fillId="0" borderId="9" xfId="1" applyFont="1" applyFill="1" applyBorder="1" applyAlignment="1" applyProtection="1">
      <alignment vertical="center"/>
      <protection locked="0"/>
    </xf>
    <xf numFmtId="0" fontId="0" fillId="0" borderId="12" xfId="0" applyBorder="1" applyAlignment="1" applyProtection="1">
      <alignment horizontal="center" vertical="center"/>
      <protection locked="0"/>
    </xf>
    <xf numFmtId="0" fontId="0" fillId="0" borderId="13" xfId="0" applyBorder="1" applyProtection="1">
      <alignment vertical="center"/>
      <protection locked="0"/>
    </xf>
    <xf numFmtId="0" fontId="0" fillId="0" borderId="12" xfId="0" applyBorder="1" applyProtection="1">
      <alignment vertical="center"/>
      <protection locked="0"/>
    </xf>
    <xf numFmtId="38" fontId="0" fillId="0" borderId="12" xfId="1" applyFont="1" applyFill="1" applyBorder="1" applyProtection="1">
      <alignment vertical="center"/>
      <protection locked="0"/>
    </xf>
    <xf numFmtId="38" fontId="0" fillId="0" borderId="12" xfId="1" applyFont="1" applyFill="1" applyBorder="1" applyAlignment="1" applyProtection="1">
      <alignment vertical="center"/>
      <protection locked="0"/>
    </xf>
    <xf numFmtId="0" fontId="0" fillId="0" borderId="39" xfId="0" applyBorder="1" applyAlignment="1" applyProtection="1">
      <alignment horizontal="center" vertical="center"/>
      <protection locked="0"/>
    </xf>
    <xf numFmtId="0" fontId="0" fillId="0" borderId="40" xfId="0" applyBorder="1" applyProtection="1">
      <alignment vertical="center"/>
      <protection locked="0"/>
    </xf>
    <xf numFmtId="0" fontId="0" fillId="0" borderId="39" xfId="0" applyBorder="1" applyProtection="1">
      <alignment vertical="center"/>
      <protection locked="0"/>
    </xf>
    <xf numFmtId="38" fontId="0" fillId="0" borderId="39" xfId="1" applyFont="1" applyFill="1" applyBorder="1" applyProtection="1">
      <alignment vertical="center"/>
      <protection locked="0"/>
    </xf>
    <xf numFmtId="38" fontId="0" fillId="0" borderId="39" xfId="1" applyFont="1" applyFill="1" applyBorder="1" applyAlignment="1" applyProtection="1">
      <alignment vertical="center"/>
      <protection locked="0"/>
    </xf>
    <xf numFmtId="0" fontId="0" fillId="2" borderId="2" xfId="0" applyFill="1" applyBorder="1" applyAlignment="1" applyProtection="1">
      <alignment horizontal="center" vertical="center"/>
      <protection locked="0"/>
    </xf>
    <xf numFmtId="0" fontId="5" fillId="0" borderId="0" xfId="0" applyFont="1" applyProtection="1">
      <alignmen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38" fontId="5" fillId="0" borderId="0" xfId="1" applyFont="1" applyFill="1" applyProtection="1">
      <alignment vertical="center"/>
      <protection locked="0"/>
    </xf>
    <xf numFmtId="38" fontId="0" fillId="2" borderId="9" xfId="1" applyFont="1" applyFill="1" applyBorder="1" applyProtection="1">
      <alignment vertical="center"/>
    </xf>
    <xf numFmtId="38" fontId="0" fillId="2" borderId="12" xfId="1" applyFont="1" applyFill="1" applyBorder="1" applyProtection="1">
      <alignment vertical="center"/>
    </xf>
    <xf numFmtId="38" fontId="0" fillId="2" borderId="39" xfId="1" applyFont="1" applyFill="1" applyBorder="1" applyProtection="1">
      <alignment vertical="center"/>
    </xf>
    <xf numFmtId="0" fontId="0" fillId="2" borderId="23" xfId="0" applyFill="1" applyBorder="1">
      <alignment vertical="center"/>
    </xf>
    <xf numFmtId="0" fontId="0" fillId="2" borderId="2" xfId="0" applyFill="1" applyBorder="1">
      <alignment vertical="center"/>
    </xf>
    <xf numFmtId="0" fontId="0" fillId="2" borderId="2" xfId="0" applyFill="1" applyBorder="1" applyAlignment="1">
      <alignment horizontal="center" vertical="center"/>
    </xf>
    <xf numFmtId="38" fontId="0" fillId="2" borderId="2" xfId="1" applyFont="1" applyFill="1" applyBorder="1" applyAlignment="1" applyProtection="1">
      <alignment vertical="center"/>
    </xf>
    <xf numFmtId="38" fontId="0" fillId="2" borderId="2" xfId="1" applyFont="1" applyFill="1" applyBorder="1" applyAlignment="1" applyProtection="1">
      <alignment horizontal="center" vertical="center"/>
    </xf>
    <xf numFmtId="38" fontId="0" fillId="2" borderId="2" xfId="1" applyFont="1" applyFill="1" applyBorder="1" applyProtection="1">
      <alignment vertical="center"/>
    </xf>
    <xf numFmtId="0" fontId="17" fillId="0" borderId="0" xfId="0" applyFont="1" applyProtection="1">
      <alignment vertical="center"/>
      <protection locked="0"/>
    </xf>
    <xf numFmtId="0" fontId="17" fillId="0" borderId="0" xfId="0" applyFont="1" applyAlignment="1" applyProtection="1">
      <alignment horizontal="right" vertical="center"/>
      <protection locked="0"/>
    </xf>
    <xf numFmtId="0" fontId="17" fillId="0" borderId="49" xfId="0" applyFont="1" applyBorder="1" applyAlignment="1" applyProtection="1">
      <alignment horizontal="center" vertical="center"/>
      <protection locked="0"/>
    </xf>
    <xf numFmtId="38" fontId="17" fillId="2" borderId="37" xfId="4" applyFont="1" applyFill="1" applyBorder="1" applyAlignment="1" applyProtection="1">
      <alignment horizontal="center" vertical="center" wrapText="1"/>
      <protection locked="0"/>
    </xf>
    <xf numFmtId="38" fontId="17" fillId="0" borderId="37" xfId="4" applyFont="1" applyFill="1" applyBorder="1" applyAlignment="1" applyProtection="1">
      <alignment horizontal="center" vertical="center" wrapText="1"/>
      <protection locked="0"/>
    </xf>
    <xf numFmtId="0" fontId="17" fillId="0" borderId="94" xfId="0" applyFont="1" applyBorder="1" applyAlignment="1" applyProtection="1">
      <alignment horizontal="center" vertical="center"/>
      <protection locked="0"/>
    </xf>
    <xf numFmtId="0" fontId="17" fillId="0" borderId="92" xfId="0" applyFont="1" applyBorder="1" applyAlignment="1" applyProtection="1">
      <alignment horizontal="center" vertical="center"/>
      <protection locked="0"/>
    </xf>
    <xf numFmtId="0" fontId="17" fillId="0" borderId="50" xfId="0" applyFont="1" applyBorder="1" applyAlignment="1" applyProtection="1">
      <alignment horizontal="center" vertical="center"/>
      <protection locked="0"/>
    </xf>
    <xf numFmtId="0" fontId="17" fillId="0" borderId="90" xfId="0" applyFont="1" applyBorder="1" applyAlignment="1" applyProtection="1">
      <alignment horizontal="center" vertical="center"/>
      <protection locked="0"/>
    </xf>
    <xf numFmtId="0" fontId="17" fillId="0" borderId="96" xfId="0" applyFont="1" applyBorder="1" applyProtection="1">
      <alignment vertical="center"/>
      <protection locked="0"/>
    </xf>
    <xf numFmtId="38" fontId="17" fillId="0" borderId="96" xfId="1" applyFont="1" applyFill="1" applyBorder="1" applyProtection="1">
      <alignment vertical="center"/>
      <protection locked="0"/>
    </xf>
    <xf numFmtId="38" fontId="17" fillId="0" borderId="99" xfId="1" applyFont="1" applyFill="1" applyBorder="1" applyProtection="1">
      <alignment vertical="center"/>
      <protection locked="0"/>
    </xf>
    <xf numFmtId="38" fontId="17" fillId="0" borderId="100" xfId="1" applyFont="1" applyFill="1" applyBorder="1" applyProtection="1">
      <alignment vertical="center"/>
      <protection locked="0"/>
    </xf>
    <xf numFmtId="38" fontId="17" fillId="0" borderId="97" xfId="1" applyFont="1" applyFill="1" applyBorder="1" applyProtection="1">
      <alignment vertical="center"/>
      <protection locked="0"/>
    </xf>
    <xf numFmtId="38" fontId="17" fillId="0" borderId="71" xfId="1" applyFont="1" applyFill="1" applyBorder="1" applyProtection="1">
      <alignment vertical="center"/>
      <protection locked="0"/>
    </xf>
    <xf numFmtId="0" fontId="30" fillId="0" borderId="0" xfId="3" applyFont="1" applyAlignment="1" applyProtection="1">
      <alignment vertical="center"/>
      <protection locked="0"/>
    </xf>
    <xf numFmtId="0" fontId="17" fillId="0" borderId="12" xfId="0" applyFont="1" applyBorder="1" applyProtection="1">
      <alignment vertical="center"/>
      <protection locked="0"/>
    </xf>
    <xf numFmtId="38" fontId="17" fillId="0" borderId="12" xfId="1" applyFont="1" applyFill="1" applyBorder="1" applyProtection="1">
      <alignment vertical="center"/>
      <protection locked="0"/>
    </xf>
    <xf numFmtId="38" fontId="17" fillId="0" borderId="101" xfId="1" applyFont="1" applyFill="1" applyBorder="1" applyProtection="1">
      <alignment vertical="center"/>
      <protection locked="0"/>
    </xf>
    <xf numFmtId="38" fontId="17" fillId="0" borderId="102" xfId="1" applyFont="1" applyFill="1" applyBorder="1" applyProtection="1">
      <alignment vertical="center"/>
      <protection locked="0"/>
    </xf>
    <xf numFmtId="38" fontId="17" fillId="0" borderId="13" xfId="1" applyFont="1" applyFill="1" applyBorder="1" applyProtection="1">
      <alignment vertical="center"/>
      <protection locked="0"/>
    </xf>
    <xf numFmtId="0" fontId="17" fillId="0" borderId="70" xfId="0" applyFont="1" applyBorder="1" applyProtection="1">
      <alignment vertical="center"/>
      <protection locked="0"/>
    </xf>
    <xf numFmtId="38" fontId="17" fillId="0" borderId="70" xfId="1" applyFont="1" applyFill="1" applyBorder="1" applyProtection="1">
      <alignment vertical="center"/>
      <protection locked="0"/>
    </xf>
    <xf numFmtId="38" fontId="17" fillId="0" borderId="103" xfId="1" applyFont="1" applyFill="1" applyBorder="1" applyProtection="1">
      <alignment vertical="center"/>
      <protection locked="0"/>
    </xf>
    <xf numFmtId="38" fontId="17" fillId="0" borderId="104" xfId="1" applyFont="1" applyFill="1" applyBorder="1" applyProtection="1">
      <alignment vertical="center"/>
      <protection locked="0"/>
    </xf>
    <xf numFmtId="38" fontId="17" fillId="0" borderId="55" xfId="1" applyFont="1" applyFill="1" applyBorder="1" applyProtection="1">
      <alignment vertical="center"/>
      <protection locked="0"/>
    </xf>
    <xf numFmtId="0" fontId="17" fillId="0" borderId="15"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38" fontId="17" fillId="2" borderId="96" xfId="1" applyFont="1" applyFill="1" applyBorder="1" applyProtection="1">
      <alignment vertical="center"/>
    </xf>
    <xf numFmtId="38" fontId="17" fillId="2" borderId="12" xfId="1" applyFont="1" applyFill="1" applyBorder="1" applyProtection="1">
      <alignment vertical="center"/>
    </xf>
    <xf numFmtId="38" fontId="17" fillId="2" borderId="70" xfId="1" applyFont="1" applyFill="1" applyBorder="1" applyProtection="1">
      <alignment vertical="center"/>
    </xf>
    <xf numFmtId="38" fontId="17" fillId="2" borderId="97" xfId="1" applyFont="1" applyFill="1" applyBorder="1" applyProtection="1">
      <alignment vertical="center"/>
    </xf>
    <xf numFmtId="38" fontId="17" fillId="2" borderId="13" xfId="1" applyFont="1" applyFill="1" applyBorder="1" applyProtection="1">
      <alignment vertical="center"/>
    </xf>
    <xf numFmtId="38" fontId="17" fillId="2" borderId="55" xfId="1" applyFont="1" applyFill="1" applyBorder="1" applyProtection="1">
      <alignment vertical="center"/>
    </xf>
    <xf numFmtId="38" fontId="17" fillId="2" borderId="37" xfId="4" applyFont="1" applyFill="1" applyBorder="1" applyAlignment="1" applyProtection="1">
      <alignment horizontal="center" vertical="center" wrapText="1"/>
    </xf>
    <xf numFmtId="0" fontId="17" fillId="2" borderId="37" xfId="0" applyFont="1" applyFill="1" applyBorder="1" applyAlignment="1">
      <alignment horizontal="center" vertical="center"/>
    </xf>
    <xf numFmtId="0" fontId="17" fillId="2" borderId="106" xfId="0" applyFont="1" applyFill="1" applyBorder="1">
      <alignment vertical="center"/>
    </xf>
    <xf numFmtId="38" fontId="17" fillId="2" borderId="2" xfId="1" applyFont="1" applyFill="1" applyBorder="1" applyProtection="1">
      <alignment vertical="center"/>
    </xf>
    <xf numFmtId="38" fontId="17" fillId="2" borderId="117" xfId="1" applyFont="1" applyFill="1" applyBorder="1" applyProtection="1">
      <alignment vertical="center"/>
    </xf>
    <xf numFmtId="38" fontId="17" fillId="2" borderId="116" xfId="1" applyFont="1" applyFill="1" applyBorder="1" applyProtection="1">
      <alignment vertical="center"/>
    </xf>
    <xf numFmtId="0" fontId="17" fillId="2" borderId="105" xfId="0" applyFont="1" applyFill="1" applyBorder="1">
      <alignment vertical="center"/>
    </xf>
    <xf numFmtId="38" fontId="17" fillId="2" borderId="66" xfId="1" applyFont="1" applyFill="1" applyBorder="1" applyProtection="1">
      <alignment vertical="center"/>
    </xf>
    <xf numFmtId="38" fontId="17" fillId="2" borderId="118" xfId="1" applyFont="1" applyFill="1" applyBorder="1" applyProtection="1">
      <alignment vertical="center"/>
    </xf>
    <xf numFmtId="38" fontId="17" fillId="2" borderId="1" xfId="1" applyFont="1" applyFill="1" applyBorder="1" applyProtection="1">
      <alignment vertical="center"/>
    </xf>
    <xf numFmtId="0" fontId="17" fillId="2" borderId="107" xfId="0" applyFont="1" applyFill="1" applyBorder="1" applyAlignment="1">
      <alignment horizontal="center" vertical="center"/>
    </xf>
    <xf numFmtId="38" fontId="17" fillId="2" borderId="49" xfId="1" applyFont="1" applyFill="1" applyBorder="1" applyProtection="1">
      <alignment vertical="center"/>
    </xf>
    <xf numFmtId="38" fontId="17" fillId="2" borderId="49" xfId="0" applyNumberFormat="1" applyFont="1" applyFill="1" applyBorder="1">
      <alignment vertical="center"/>
    </xf>
    <xf numFmtId="38" fontId="17" fillId="2" borderId="83" xfId="1" applyFont="1" applyFill="1" applyBorder="1" applyProtection="1">
      <alignment vertical="center"/>
    </xf>
    <xf numFmtId="0" fontId="17" fillId="2" borderId="89" xfId="0" applyFont="1" applyFill="1" applyBorder="1">
      <alignment vertical="center"/>
    </xf>
    <xf numFmtId="38" fontId="17" fillId="2" borderId="85" xfId="0" applyNumberFormat="1" applyFont="1" applyFill="1" applyBorder="1">
      <alignment vertical="center"/>
    </xf>
    <xf numFmtId="38" fontId="17" fillId="2" borderId="52" xfId="0" applyNumberFormat="1" applyFont="1" applyFill="1" applyBorder="1">
      <alignment vertical="center"/>
    </xf>
    <xf numFmtId="38" fontId="17" fillId="2" borderId="0" xfId="1" applyFont="1" applyFill="1" applyBorder="1" applyProtection="1">
      <alignment vertical="center"/>
    </xf>
    <xf numFmtId="0" fontId="17" fillId="2" borderId="0" xfId="0" applyFont="1" applyFill="1" applyAlignment="1">
      <alignment horizontal="right" vertical="center"/>
    </xf>
    <xf numFmtId="0" fontId="17" fillId="2" borderId="0" xfId="0" applyFont="1" applyFill="1">
      <alignment vertical="center"/>
    </xf>
    <xf numFmtId="0" fontId="15" fillId="0" borderId="0" xfId="3" applyAlignment="1" applyProtection="1">
      <alignment vertical="center"/>
      <protection locked="0"/>
    </xf>
    <xf numFmtId="0" fontId="31" fillId="0" borderId="0" xfId="3" applyFont="1" applyAlignment="1" applyProtection="1">
      <alignment vertical="center"/>
      <protection locked="0"/>
    </xf>
    <xf numFmtId="0" fontId="28" fillId="0" borderId="0" xfId="3" applyFont="1" applyAlignment="1" applyProtection="1">
      <alignment horizontal="center" vertical="center"/>
      <protection locked="0"/>
    </xf>
    <xf numFmtId="0" fontId="15" fillId="0" borderId="0" xfId="3" applyAlignment="1" applyProtection="1">
      <alignment horizontal="right"/>
      <protection locked="0"/>
    </xf>
    <xf numFmtId="0" fontId="15" fillId="0" borderId="0" xfId="3" applyAlignment="1" applyProtection="1">
      <alignment horizontal="center" vertical="center"/>
      <protection locked="0"/>
    </xf>
    <xf numFmtId="38" fontId="17" fillId="0" borderId="0" xfId="4" applyFont="1" applyFill="1" applyBorder="1" applyAlignment="1" applyProtection="1">
      <alignment horizontal="center" vertical="center" wrapText="1"/>
      <protection locked="0"/>
    </xf>
    <xf numFmtId="38" fontId="17" fillId="0" borderId="0" xfId="4" applyFont="1" applyFill="1" applyBorder="1" applyAlignment="1" applyProtection="1">
      <alignment vertical="center" wrapText="1"/>
      <protection locked="0"/>
    </xf>
    <xf numFmtId="38" fontId="17" fillId="0" borderId="0" xfId="4" applyFont="1" applyFill="1" applyBorder="1" applyAlignment="1" applyProtection="1">
      <alignment horizontal="center" vertical="center"/>
      <protection locked="0"/>
    </xf>
    <xf numFmtId="38" fontId="17" fillId="0" borderId="0" xfId="5" applyFont="1" applyFill="1" applyBorder="1" applyAlignment="1" applyProtection="1">
      <alignment horizontal="center" vertical="center" wrapText="1"/>
      <protection locked="0"/>
    </xf>
    <xf numFmtId="38" fontId="17" fillId="0" borderId="0" xfId="5" applyFont="1" applyFill="1" applyBorder="1" applyAlignment="1" applyProtection="1">
      <alignment horizontal="left" vertical="center" wrapText="1"/>
      <protection locked="0"/>
    </xf>
    <xf numFmtId="38" fontId="15" fillId="0" borderId="0" xfId="4" applyFill="1" applyBorder="1" applyAlignment="1" applyProtection="1">
      <alignment horizontal="center" vertical="center" shrinkToFit="1"/>
      <protection locked="0"/>
    </xf>
    <xf numFmtId="38" fontId="15" fillId="0" borderId="0" xfId="4" applyFill="1" applyBorder="1" applyAlignment="1" applyProtection="1">
      <alignment vertical="center"/>
      <protection locked="0"/>
    </xf>
    <xf numFmtId="38" fontId="15" fillId="0" borderId="0" xfId="4" applyFill="1" applyBorder="1" applyAlignment="1" applyProtection="1">
      <alignment horizontal="right" vertical="center"/>
      <protection locked="0"/>
    </xf>
    <xf numFmtId="0" fontId="15" fillId="0" borderId="0" xfId="3" applyAlignment="1" applyProtection="1">
      <alignment horizontal="left" vertical="center"/>
      <protection locked="0"/>
    </xf>
    <xf numFmtId="38" fontId="17" fillId="0" borderId="0" xfId="4" applyFont="1" applyAlignment="1" applyProtection="1">
      <alignment vertical="center"/>
      <protection locked="0"/>
    </xf>
    <xf numFmtId="38" fontId="17" fillId="0" borderId="0" xfId="4" applyFont="1" applyFill="1" applyAlignment="1" applyProtection="1">
      <alignment vertical="center"/>
      <protection locked="0"/>
    </xf>
    <xf numFmtId="38" fontId="17" fillId="7" borderId="32" xfId="4" applyFont="1" applyFill="1" applyBorder="1" applyAlignment="1" applyProtection="1">
      <alignment horizontal="center" vertical="center" wrapText="1"/>
      <protection locked="0"/>
    </xf>
    <xf numFmtId="38" fontId="17" fillId="0" borderId="0" xfId="5" applyFont="1" applyFill="1" applyBorder="1" applyAlignment="1" applyProtection="1">
      <alignment vertical="center" wrapText="1"/>
      <protection locked="0"/>
    </xf>
    <xf numFmtId="38" fontId="17" fillId="0" borderId="74" xfId="5" applyFont="1" applyFill="1" applyBorder="1" applyAlignment="1" applyProtection="1">
      <alignment horizontal="center" vertical="center" wrapText="1"/>
      <protection locked="0"/>
    </xf>
    <xf numFmtId="38" fontId="15" fillId="0" borderId="86" xfId="4" applyFill="1" applyBorder="1" applyAlignment="1" applyProtection="1">
      <alignment vertical="center"/>
      <protection locked="0"/>
    </xf>
    <xf numFmtId="38" fontId="15" fillId="8" borderId="86" xfId="4" applyFill="1" applyBorder="1" applyAlignment="1" applyProtection="1">
      <alignment horizontal="center" vertical="center" shrinkToFit="1"/>
      <protection locked="0"/>
    </xf>
    <xf numFmtId="38" fontId="15" fillId="8" borderId="73" xfId="4" applyFill="1" applyBorder="1" applyAlignment="1" applyProtection="1">
      <alignment vertical="center"/>
      <protection locked="0"/>
    </xf>
    <xf numFmtId="38" fontId="29" fillId="0" borderId="0" xfId="4" applyFont="1" applyFill="1" applyBorder="1" applyAlignment="1" applyProtection="1">
      <alignment horizontal="left" vertical="center"/>
      <protection locked="0"/>
    </xf>
    <xf numFmtId="38" fontId="29" fillId="0" borderId="0" xfId="1" applyFont="1" applyAlignment="1" applyProtection="1">
      <alignment vertical="center"/>
      <protection locked="0"/>
    </xf>
    <xf numFmtId="0" fontId="15" fillId="0" borderId="12" xfId="3" applyBorder="1" applyAlignment="1" applyProtection="1">
      <alignment horizontal="center" vertical="center"/>
      <protection locked="0"/>
    </xf>
    <xf numFmtId="38" fontId="15" fillId="0" borderId="12" xfId="4" applyFill="1" applyBorder="1" applyAlignment="1" applyProtection="1">
      <alignment vertical="center"/>
      <protection locked="0"/>
    </xf>
    <xf numFmtId="38" fontId="15" fillId="8" borderId="12" xfId="4" applyFill="1" applyBorder="1" applyAlignment="1" applyProtection="1">
      <alignment horizontal="center" vertical="center" shrinkToFit="1"/>
      <protection locked="0"/>
    </xf>
    <xf numFmtId="38" fontId="15" fillId="8" borderId="12" xfId="4" applyFill="1" applyBorder="1" applyAlignment="1" applyProtection="1">
      <alignment vertical="center"/>
      <protection locked="0"/>
    </xf>
    <xf numFmtId="38" fontId="17" fillId="0" borderId="12" xfId="4" applyFont="1" applyFill="1" applyBorder="1" applyAlignment="1" applyProtection="1">
      <alignment vertical="center"/>
      <protection locked="0"/>
    </xf>
    <xf numFmtId="38" fontId="17" fillId="8" borderId="12" xfId="4" applyFont="1" applyFill="1" applyBorder="1" applyAlignment="1" applyProtection="1">
      <alignment horizontal="center" vertical="center" shrinkToFit="1"/>
      <protection locked="0"/>
    </xf>
    <xf numFmtId="38" fontId="17" fillId="0" borderId="12" xfId="5" applyFont="1" applyFill="1" applyBorder="1" applyAlignment="1" applyProtection="1">
      <alignment horizontal="center" vertical="center" wrapText="1"/>
      <protection locked="0"/>
    </xf>
    <xf numFmtId="38" fontId="17" fillId="0" borderId="48" xfId="5" applyFont="1" applyFill="1" applyBorder="1" applyAlignment="1" applyProtection="1">
      <alignment horizontal="center" vertical="center" wrapText="1"/>
      <protection locked="0"/>
    </xf>
    <xf numFmtId="38" fontId="15" fillId="0" borderId="88" xfId="4" applyFill="1" applyBorder="1" applyAlignment="1" applyProtection="1">
      <alignment vertical="center"/>
      <protection locked="0"/>
    </xf>
    <xf numFmtId="38" fontId="15" fillId="8" borderId="88" xfId="4" applyFill="1" applyBorder="1" applyAlignment="1" applyProtection="1">
      <alignment horizontal="center" vertical="center" shrinkToFit="1"/>
      <protection locked="0"/>
    </xf>
    <xf numFmtId="38" fontId="15" fillId="8" borderId="72" xfId="4" applyFill="1" applyBorder="1" applyAlignment="1" applyProtection="1">
      <alignment vertical="center"/>
      <protection locked="0"/>
    </xf>
    <xf numFmtId="38" fontId="17" fillId="7" borderId="79" xfId="5" applyFont="1" applyFill="1" applyBorder="1" applyAlignment="1" applyProtection="1">
      <alignment horizontal="center" vertical="center" wrapText="1"/>
      <protection locked="0"/>
    </xf>
    <xf numFmtId="38" fontId="17" fillId="0" borderId="7" xfId="5" applyFont="1" applyFill="1" applyBorder="1" applyAlignment="1" applyProtection="1">
      <alignment horizontal="center" vertical="center" wrapText="1"/>
      <protection locked="0"/>
    </xf>
    <xf numFmtId="38" fontId="15" fillId="0" borderId="70" xfId="4" applyFill="1" applyBorder="1" applyAlignment="1" applyProtection="1">
      <alignment vertical="center"/>
      <protection locked="0"/>
    </xf>
    <xf numFmtId="38" fontId="15" fillId="8" borderId="70" xfId="4" applyFill="1" applyBorder="1" applyAlignment="1" applyProtection="1">
      <alignment horizontal="center" vertical="center" shrinkToFit="1"/>
      <protection locked="0"/>
    </xf>
    <xf numFmtId="38" fontId="17" fillId="7" borderId="31" xfId="5" applyFont="1" applyFill="1" applyBorder="1" applyAlignment="1" applyProtection="1">
      <alignment horizontal="center" vertical="center" wrapText="1"/>
    </xf>
    <xf numFmtId="38" fontId="15" fillId="7" borderId="32" xfId="4" applyFill="1" applyBorder="1" applyAlignment="1" applyProtection="1">
      <alignment vertical="center"/>
    </xf>
    <xf numFmtId="38" fontId="15" fillId="7" borderId="33" xfId="4" applyFill="1" applyBorder="1" applyAlignment="1" applyProtection="1">
      <alignment vertical="center"/>
    </xf>
    <xf numFmtId="38" fontId="15" fillId="7" borderId="86" xfId="4" applyFill="1" applyBorder="1" applyAlignment="1" applyProtection="1">
      <alignment vertical="center"/>
    </xf>
    <xf numFmtId="38" fontId="15" fillId="7" borderId="12" xfId="4" applyFill="1" applyBorder="1" applyAlignment="1" applyProtection="1">
      <alignment vertical="center"/>
    </xf>
    <xf numFmtId="38" fontId="17" fillId="7" borderId="12" xfId="4" applyFont="1" applyFill="1" applyBorder="1" applyAlignment="1" applyProtection="1">
      <alignment vertical="center"/>
    </xf>
    <xf numFmtId="38" fontId="15" fillId="7" borderId="88" xfId="4" applyFill="1" applyBorder="1" applyAlignment="1" applyProtection="1">
      <alignment vertical="center"/>
    </xf>
    <xf numFmtId="38" fontId="15" fillId="7" borderId="73" xfId="4" applyFill="1" applyBorder="1" applyAlignment="1" applyProtection="1">
      <alignment vertical="center"/>
    </xf>
    <xf numFmtId="38" fontId="15" fillId="7" borderId="71" xfId="4" applyFill="1" applyBorder="1" applyAlignment="1" applyProtection="1">
      <alignment vertical="center"/>
    </xf>
    <xf numFmtId="38" fontId="15" fillId="7" borderId="74" xfId="4" applyFill="1" applyBorder="1" applyAlignment="1" applyProtection="1">
      <alignment vertical="center"/>
    </xf>
    <xf numFmtId="38" fontId="15" fillId="7" borderId="78" xfId="4" applyFill="1" applyBorder="1" applyAlignment="1" applyProtection="1">
      <alignment vertical="center"/>
    </xf>
    <xf numFmtId="38" fontId="15" fillId="7" borderId="79" xfId="4" applyFill="1" applyBorder="1" applyAlignment="1" applyProtection="1">
      <alignment horizontal="center" vertical="center"/>
    </xf>
    <xf numFmtId="38" fontId="15" fillId="7" borderId="81" xfId="4" applyFill="1" applyBorder="1" applyAlignment="1" applyProtection="1">
      <alignment vertical="center"/>
    </xf>
    <xf numFmtId="38" fontId="15" fillId="7" borderId="79" xfId="4" applyFill="1" applyBorder="1" applyAlignment="1" applyProtection="1">
      <alignment vertical="center"/>
    </xf>
    <xf numFmtId="38" fontId="15" fillId="7" borderId="80" xfId="4" applyFill="1" applyBorder="1" applyAlignment="1" applyProtection="1">
      <alignment vertical="center"/>
    </xf>
    <xf numFmtId="38" fontId="15" fillId="7" borderId="80" xfId="4" applyFill="1" applyBorder="1" applyAlignment="1" applyProtection="1">
      <alignment horizontal="right" vertical="center"/>
    </xf>
    <xf numFmtId="0" fontId="15" fillId="0" borderId="0" xfId="3" applyAlignment="1">
      <alignment vertical="center"/>
    </xf>
    <xf numFmtId="38" fontId="15" fillId="0" borderId="0" xfId="1" applyFont="1" applyAlignment="1" applyProtection="1">
      <alignment vertical="center"/>
    </xf>
    <xf numFmtId="38" fontId="15" fillId="7" borderId="84" xfId="4" applyFill="1" applyBorder="1" applyAlignment="1" applyProtection="1">
      <alignment horizontal="right" vertical="center"/>
    </xf>
    <xf numFmtId="38" fontId="15" fillId="7" borderId="70" xfId="4" applyFill="1" applyBorder="1" applyAlignment="1" applyProtection="1">
      <alignment vertical="center"/>
    </xf>
    <xf numFmtId="0" fontId="38" fillId="0" borderId="0" xfId="0" applyFont="1" applyProtection="1">
      <alignment vertical="center"/>
      <protection locked="0"/>
    </xf>
    <xf numFmtId="0" fontId="34" fillId="0" borderId="0" xfId="0" applyFont="1" applyProtection="1">
      <alignment vertical="center"/>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4" fillId="0" borderId="0" xfId="0" applyFont="1" applyAlignment="1" applyProtection="1">
      <alignment horizontal="left" vertical="center"/>
      <protection locked="0"/>
    </xf>
    <xf numFmtId="0" fontId="40" fillId="0" borderId="0" xfId="0" applyFont="1" applyProtection="1">
      <alignment vertical="center"/>
      <protection locked="0"/>
    </xf>
    <xf numFmtId="0" fontId="41" fillId="0" borderId="0" xfId="0" applyFont="1" applyProtection="1">
      <alignment vertical="center"/>
      <protection locked="0"/>
    </xf>
    <xf numFmtId="0" fontId="37" fillId="0" borderId="0" xfId="0" applyFont="1" applyProtection="1">
      <alignment vertical="center"/>
      <protection locked="0"/>
    </xf>
    <xf numFmtId="0" fontId="36" fillId="0" borderId="0" xfId="0" applyFont="1" applyAlignment="1" applyProtection="1">
      <alignment horizontal="left" vertical="center"/>
      <protection locked="0"/>
    </xf>
    <xf numFmtId="0" fontId="34" fillId="0" borderId="0" xfId="0" applyFont="1" applyAlignment="1" applyProtection="1">
      <alignment horizontal="center" vertical="center"/>
      <protection locked="0"/>
    </xf>
    <xf numFmtId="0" fontId="37" fillId="0" borderId="0" xfId="0" applyFont="1" applyAlignment="1" applyProtection="1">
      <alignment horizontal="center" vertical="center"/>
      <protection locked="0"/>
    </xf>
    <xf numFmtId="0" fontId="39" fillId="0" borderId="0" xfId="0" applyFont="1" applyAlignment="1" applyProtection="1">
      <alignment vertical="center" wrapText="1"/>
      <protection locked="0"/>
    </xf>
    <xf numFmtId="0" fontId="39" fillId="0" borderId="0" xfId="0" applyFont="1" applyProtection="1">
      <alignment vertical="center"/>
      <protection locked="0"/>
    </xf>
    <xf numFmtId="38" fontId="39" fillId="0" borderId="0" xfId="1" applyFont="1" applyFill="1" applyBorder="1" applyAlignment="1" applyProtection="1">
      <alignment vertical="center"/>
      <protection locked="0"/>
    </xf>
    <xf numFmtId="38" fontId="39" fillId="0" borderId="0" xfId="0" applyNumberFormat="1" applyFont="1" applyProtection="1">
      <alignment vertical="center"/>
      <protection locked="0"/>
    </xf>
    <xf numFmtId="38" fontId="40" fillId="0" borderId="0" xfId="1" applyFont="1" applyFill="1" applyBorder="1" applyAlignment="1" applyProtection="1">
      <alignment vertical="center"/>
      <protection locked="0"/>
    </xf>
    <xf numFmtId="0" fontId="42" fillId="0" borderId="0" xfId="0" applyFont="1" applyAlignment="1" applyProtection="1">
      <alignment horizontal="center" vertical="center"/>
      <protection locked="0"/>
    </xf>
    <xf numFmtId="0" fontId="42" fillId="0" borderId="0" xfId="0" applyFont="1" applyProtection="1">
      <alignment vertical="center"/>
      <protection locked="0"/>
    </xf>
    <xf numFmtId="0" fontId="34" fillId="0" borderId="0" xfId="0" applyFont="1" applyAlignment="1" applyProtection="1">
      <alignment vertical="center" wrapText="1"/>
      <protection locked="0"/>
    </xf>
    <xf numFmtId="38" fontId="42" fillId="0" borderId="0" xfId="1" applyFont="1" applyAlignment="1" applyProtection="1">
      <alignment vertical="center"/>
      <protection locked="0"/>
    </xf>
    <xf numFmtId="0" fontId="36" fillId="0" borderId="0" xfId="0" applyFont="1" applyAlignment="1" applyProtection="1">
      <alignment vertical="center" shrinkToFit="1"/>
      <protection locked="0"/>
    </xf>
    <xf numFmtId="0" fontId="36" fillId="0" borderId="0" xfId="0" applyFont="1" applyAlignment="1" applyProtection="1">
      <alignment horizontal="center" vertical="center"/>
      <protection locked="0"/>
    </xf>
    <xf numFmtId="38" fontId="36" fillId="0" borderId="0" xfId="1" applyFont="1" applyFill="1" applyBorder="1" applyAlignment="1" applyProtection="1">
      <alignment horizontal="center" vertical="center"/>
      <protection locked="0"/>
    </xf>
    <xf numFmtId="38" fontId="36" fillId="0" borderId="0" xfId="1" applyFont="1" applyFill="1" applyBorder="1" applyProtection="1">
      <alignment vertical="center"/>
      <protection locked="0"/>
    </xf>
    <xf numFmtId="0" fontId="36" fillId="0" borderId="0" xfId="0" applyFont="1" applyAlignment="1" applyProtection="1">
      <alignment vertical="center" wrapText="1"/>
      <protection locked="0"/>
    </xf>
    <xf numFmtId="38" fontId="36" fillId="0" borderId="0" xfId="1" applyFont="1" applyFill="1" applyBorder="1" applyAlignment="1" applyProtection="1">
      <alignment vertical="center"/>
      <protection locked="0"/>
    </xf>
    <xf numFmtId="0" fontId="38" fillId="0" borderId="0" xfId="0" applyFont="1" applyAlignment="1" applyProtection="1">
      <alignment horizontal="left" vertical="center"/>
      <protection locked="0"/>
    </xf>
    <xf numFmtId="0" fontId="44" fillId="0" borderId="0" xfId="0" applyFont="1" applyProtection="1">
      <alignment vertical="center"/>
      <protection locked="0"/>
    </xf>
    <xf numFmtId="38" fontId="44" fillId="0" borderId="0" xfId="1" applyFont="1" applyFill="1" applyBorder="1" applyAlignment="1" applyProtection="1">
      <alignment vertical="center"/>
      <protection locked="0"/>
    </xf>
    <xf numFmtId="38" fontId="44" fillId="0" borderId="0" xfId="1" applyFont="1" applyFill="1" applyBorder="1" applyProtection="1">
      <alignment vertical="center"/>
      <protection locked="0"/>
    </xf>
    <xf numFmtId="38" fontId="0" fillId="2" borderId="8" xfId="1" applyFont="1" applyFill="1" applyBorder="1" applyAlignment="1" applyProtection="1">
      <alignment vertical="center"/>
    </xf>
    <xf numFmtId="38" fontId="12" fillId="6" borderId="3" xfId="1" applyFont="1" applyFill="1" applyBorder="1" applyAlignment="1" applyProtection="1">
      <alignment vertical="center" wrapText="1"/>
    </xf>
    <xf numFmtId="38" fontId="12" fillId="6" borderId="54" xfId="1" applyFont="1" applyFill="1" applyBorder="1" applyAlignment="1" applyProtection="1">
      <alignment vertical="center" wrapText="1"/>
    </xf>
    <xf numFmtId="38" fontId="12" fillId="6" borderId="4" xfId="1" applyFont="1" applyFill="1" applyBorder="1" applyAlignment="1" applyProtection="1">
      <alignment vertical="center" wrapText="1"/>
    </xf>
    <xf numFmtId="0" fontId="13" fillId="3" borderId="46" xfId="0" applyFont="1" applyFill="1" applyBorder="1" applyAlignment="1" applyProtection="1">
      <alignment horizontal="center" vertical="center"/>
      <protection locked="0"/>
    </xf>
    <xf numFmtId="38" fontId="12" fillId="6" borderId="67" xfId="1" applyFont="1" applyFill="1" applyBorder="1" applyAlignment="1" applyProtection="1">
      <alignment vertical="center" wrapText="1"/>
    </xf>
    <xf numFmtId="38" fontId="12" fillId="6" borderId="68" xfId="1" applyFont="1" applyFill="1" applyBorder="1" applyAlignment="1" applyProtection="1">
      <alignment vertical="center" wrapText="1"/>
    </xf>
    <xf numFmtId="38" fontId="12" fillId="6" borderId="69" xfId="1" applyFont="1" applyFill="1" applyBorder="1" applyAlignment="1" applyProtection="1">
      <alignment vertical="center" wrapText="1"/>
    </xf>
    <xf numFmtId="38" fontId="12" fillId="6" borderId="3" xfId="1" applyFont="1" applyFill="1" applyBorder="1" applyAlignment="1" applyProtection="1">
      <alignment horizontal="center" vertical="center" wrapText="1"/>
      <protection locked="0"/>
    </xf>
    <xf numFmtId="38" fontId="12" fillId="6" borderId="54" xfId="1" applyFont="1" applyFill="1" applyBorder="1" applyAlignment="1" applyProtection="1">
      <alignment horizontal="center" vertical="center" wrapText="1"/>
      <protection locked="0"/>
    </xf>
    <xf numFmtId="38" fontId="12" fillId="6" borderId="4" xfId="1" applyFont="1" applyFill="1" applyBorder="1" applyAlignment="1" applyProtection="1">
      <alignment horizontal="center" vertical="center" wrapText="1"/>
      <protection locked="0"/>
    </xf>
    <xf numFmtId="0" fontId="19" fillId="6" borderId="3" xfId="0" applyFont="1" applyFill="1" applyBorder="1" applyAlignment="1" applyProtection="1">
      <alignment horizontal="center" vertical="center"/>
      <protection locked="0"/>
    </xf>
    <xf numFmtId="0" fontId="19" fillId="6" borderId="54" xfId="0" applyFont="1" applyFill="1" applyBorder="1" applyAlignment="1" applyProtection="1">
      <alignment horizontal="center" vertical="center"/>
      <protection locked="0"/>
    </xf>
    <xf numFmtId="0" fontId="19" fillId="6" borderId="4" xfId="0" applyFont="1" applyFill="1" applyBorder="1" applyAlignment="1" applyProtection="1">
      <alignment horizontal="center" vertical="center"/>
      <protection locked="0"/>
    </xf>
    <xf numFmtId="38" fontId="1" fillId="0" borderId="3" xfId="1" applyFill="1" applyBorder="1" applyAlignment="1" applyProtection="1">
      <alignment vertical="center"/>
      <protection locked="0"/>
    </xf>
    <xf numFmtId="38" fontId="1" fillId="0" borderId="54" xfId="1" applyFill="1" applyBorder="1" applyAlignment="1" applyProtection="1">
      <alignment vertical="center"/>
      <protection locked="0"/>
    </xf>
    <xf numFmtId="38" fontId="1" fillId="0" borderId="4" xfId="1" applyFill="1" applyBorder="1" applyAlignment="1" applyProtection="1">
      <alignment vertical="center"/>
      <protection locked="0"/>
    </xf>
    <xf numFmtId="38" fontId="1" fillId="0" borderId="67" xfId="1" applyFill="1" applyBorder="1" applyAlignment="1" applyProtection="1">
      <alignment vertical="center"/>
      <protection locked="0"/>
    </xf>
    <xf numFmtId="38" fontId="1" fillId="0" borderId="68" xfId="1" applyFill="1" applyBorder="1" applyAlignment="1" applyProtection="1">
      <alignment vertical="center"/>
      <protection locked="0"/>
    </xf>
    <xf numFmtId="38" fontId="1" fillId="0" borderId="69" xfId="1" applyFill="1" applyBorder="1" applyAlignment="1" applyProtection="1">
      <alignment vertical="center"/>
      <protection locked="0"/>
    </xf>
    <xf numFmtId="38" fontId="12" fillId="6" borderId="5" xfId="1" applyFont="1" applyFill="1" applyBorder="1" applyAlignment="1" applyProtection="1">
      <alignment horizontal="center" vertical="center" wrapText="1"/>
      <protection locked="0"/>
    </xf>
    <xf numFmtId="38" fontId="12" fillId="6" borderId="45" xfId="1" applyFont="1" applyFill="1" applyBorder="1" applyAlignment="1" applyProtection="1">
      <alignment horizontal="center" vertical="center" wrapText="1"/>
      <protection locked="0"/>
    </xf>
    <xf numFmtId="38" fontId="12" fillId="6" borderId="6" xfId="1" applyFont="1" applyFill="1" applyBorder="1" applyAlignment="1" applyProtection="1">
      <alignment horizontal="center" vertical="center" wrapText="1"/>
      <protection locked="0"/>
    </xf>
    <xf numFmtId="38" fontId="12" fillId="6" borderId="7" xfId="1" applyFont="1" applyFill="1" applyBorder="1" applyAlignment="1" applyProtection="1">
      <alignment horizontal="center" vertical="center" wrapText="1"/>
      <protection locked="0"/>
    </xf>
    <xf numFmtId="38" fontId="12" fillId="6" borderId="46" xfId="1" applyFont="1" applyFill="1" applyBorder="1" applyAlignment="1" applyProtection="1">
      <alignment horizontal="center" vertical="center" wrapText="1"/>
      <protection locked="0"/>
    </xf>
    <xf numFmtId="38" fontId="12" fillId="6" borderId="8" xfId="1" applyFont="1" applyFill="1" applyBorder="1" applyAlignment="1" applyProtection="1">
      <alignment horizontal="center" vertical="center" wrapText="1"/>
      <protection locked="0"/>
    </xf>
    <xf numFmtId="38" fontId="12" fillId="0" borderId="48" xfId="1" applyFont="1" applyFill="1" applyBorder="1" applyAlignment="1" applyProtection="1">
      <alignment vertical="center" wrapText="1"/>
      <protection locked="0"/>
    </xf>
    <xf numFmtId="38" fontId="12" fillId="0" borderId="0" xfId="1" applyFont="1" applyFill="1" applyBorder="1" applyAlignment="1" applyProtection="1">
      <alignment vertical="center" wrapText="1"/>
      <protection locked="0"/>
    </xf>
    <xf numFmtId="38" fontId="12" fillId="0" borderId="60" xfId="1" applyFont="1" applyFill="1" applyBorder="1" applyAlignment="1" applyProtection="1">
      <alignment vertical="center" wrapText="1"/>
      <protection locked="0"/>
    </xf>
    <xf numFmtId="38" fontId="12" fillId="0" borderId="7" xfId="1" applyFont="1" applyFill="1" applyBorder="1" applyAlignment="1" applyProtection="1">
      <alignment vertical="center" wrapText="1"/>
      <protection locked="0"/>
    </xf>
    <xf numFmtId="38" fontId="12" fillId="0" borderId="46" xfId="1" applyFont="1" applyFill="1" applyBorder="1" applyAlignment="1" applyProtection="1">
      <alignment vertical="center" wrapText="1"/>
      <protection locked="0"/>
    </xf>
    <xf numFmtId="38" fontId="12" fillId="0" borderId="8" xfId="1" applyFont="1" applyFill="1" applyBorder="1" applyAlignment="1" applyProtection="1">
      <alignment vertical="center" wrapText="1"/>
      <protection locked="0"/>
    </xf>
    <xf numFmtId="38" fontId="12" fillId="6" borderId="1" xfId="1" applyFont="1" applyFill="1" applyBorder="1" applyAlignment="1" applyProtection="1">
      <alignment horizontal="center" vertical="center" wrapText="1"/>
    </xf>
    <xf numFmtId="38" fontId="16" fillId="6" borderId="67" xfId="1" applyFont="1" applyFill="1" applyBorder="1" applyAlignment="1" applyProtection="1">
      <alignment horizontal="center" vertical="center" wrapText="1" shrinkToFit="1"/>
      <protection locked="0"/>
    </xf>
    <xf numFmtId="38" fontId="16" fillId="6" borderId="68" xfId="1" applyFont="1" applyFill="1" applyBorder="1" applyAlignment="1" applyProtection="1">
      <alignment horizontal="center" vertical="center" shrinkToFit="1"/>
      <protection locked="0"/>
    </xf>
    <xf numFmtId="38" fontId="16" fillId="6" borderId="69" xfId="1" applyFont="1" applyFill="1" applyBorder="1" applyAlignment="1" applyProtection="1">
      <alignment horizontal="center" vertical="center" shrinkToFit="1"/>
      <protection locked="0"/>
    </xf>
    <xf numFmtId="38" fontId="12" fillId="6" borderId="66" xfId="1" applyFont="1" applyFill="1" applyBorder="1" applyAlignment="1" applyProtection="1">
      <alignment horizontal="center" vertical="center" wrapText="1"/>
      <protection locked="0"/>
    </xf>
    <xf numFmtId="38" fontId="12" fillId="0" borderId="1" xfId="1" applyFont="1" applyFill="1" applyBorder="1" applyAlignment="1" applyProtection="1">
      <alignment horizontal="center" vertical="center" wrapText="1"/>
      <protection locked="0"/>
    </xf>
    <xf numFmtId="38" fontId="16" fillId="6" borderId="66" xfId="1" applyFont="1" applyFill="1" applyBorder="1" applyAlignment="1" applyProtection="1">
      <alignment horizontal="center" vertical="center" wrapText="1"/>
      <protection locked="0"/>
    </xf>
    <xf numFmtId="38" fontId="16" fillId="6" borderId="1" xfId="1" applyFont="1" applyFill="1" applyBorder="1" applyAlignment="1" applyProtection="1">
      <alignment horizontal="center" vertical="center" wrapText="1"/>
      <protection locked="0"/>
    </xf>
    <xf numFmtId="38" fontId="16" fillId="6" borderId="3" xfId="1" applyFont="1" applyFill="1" applyBorder="1" applyAlignment="1" applyProtection="1">
      <alignment horizontal="center" vertical="center" wrapText="1" shrinkToFit="1"/>
      <protection locked="0"/>
    </xf>
    <xf numFmtId="38" fontId="16" fillId="6" borderId="54" xfId="1" applyFont="1" applyFill="1" applyBorder="1" applyAlignment="1" applyProtection="1">
      <alignment horizontal="center" vertical="center" shrinkToFit="1"/>
      <protection locked="0"/>
    </xf>
    <xf numFmtId="38" fontId="16" fillId="6" borderId="4" xfId="1" applyFont="1" applyFill="1" applyBorder="1" applyAlignment="1" applyProtection="1">
      <alignment horizontal="center" vertical="center" shrinkToFit="1"/>
      <protection locked="0"/>
    </xf>
    <xf numFmtId="38" fontId="12" fillId="6" borderId="54" xfId="1" applyFont="1" applyFill="1" applyBorder="1" applyAlignment="1" applyProtection="1">
      <alignment horizontal="distributed" vertical="center" wrapText="1"/>
    </xf>
    <xf numFmtId="49" fontId="12" fillId="6" borderId="67" xfId="1" applyNumberFormat="1" applyFont="1" applyFill="1" applyBorder="1" applyAlignment="1" applyProtection="1">
      <alignment horizontal="center" vertical="center" wrapText="1"/>
    </xf>
    <xf numFmtId="49" fontId="12" fillId="6" borderId="69" xfId="1" applyNumberFormat="1" applyFont="1" applyFill="1" applyBorder="1" applyAlignment="1" applyProtection="1">
      <alignment horizontal="center" vertical="center" wrapText="1"/>
    </xf>
    <xf numFmtId="38" fontId="17" fillId="0" borderId="1" xfId="1" applyFont="1" applyFill="1" applyBorder="1" applyAlignment="1" applyProtection="1">
      <alignment horizontal="center" vertical="center" wrapText="1"/>
      <protection locked="0"/>
    </xf>
    <xf numFmtId="13" fontId="12" fillId="6" borderId="3" xfId="1" applyNumberFormat="1" applyFont="1" applyFill="1" applyBorder="1" applyAlignment="1" applyProtection="1">
      <alignment horizontal="center" vertical="center" shrinkToFit="1"/>
    </xf>
    <xf numFmtId="13" fontId="12" fillId="6" borderId="4" xfId="1" applyNumberFormat="1" applyFont="1" applyFill="1" applyBorder="1" applyAlignment="1" applyProtection="1">
      <alignment horizontal="center" vertical="center" shrinkToFit="1"/>
    </xf>
    <xf numFmtId="38" fontId="16" fillId="6" borderId="3" xfId="1" applyFont="1" applyFill="1" applyBorder="1" applyAlignment="1" applyProtection="1">
      <alignment horizontal="center" vertical="center" wrapText="1"/>
      <protection locked="0"/>
    </xf>
    <xf numFmtId="38" fontId="16" fillId="6" borderId="54" xfId="1" applyFont="1" applyFill="1" applyBorder="1" applyAlignment="1" applyProtection="1">
      <alignment horizontal="center" vertical="center" wrapText="1"/>
      <protection locked="0"/>
    </xf>
    <xf numFmtId="38" fontId="16" fillId="6" borderId="4" xfId="1" applyFont="1" applyFill="1" applyBorder="1" applyAlignment="1" applyProtection="1">
      <alignment horizontal="center" vertical="center" wrapText="1"/>
      <protection locked="0"/>
    </xf>
    <xf numFmtId="38" fontId="17" fillId="6" borderId="3" xfId="1" applyFont="1" applyFill="1" applyBorder="1" applyAlignment="1" applyProtection="1">
      <alignment horizontal="center" vertical="center" wrapText="1"/>
      <protection locked="0"/>
    </xf>
    <xf numFmtId="38" fontId="17" fillId="6" borderId="54" xfId="1" applyFont="1" applyFill="1" applyBorder="1" applyAlignment="1" applyProtection="1">
      <alignment horizontal="center" vertical="center" wrapText="1"/>
      <protection locked="0"/>
    </xf>
    <xf numFmtId="38" fontId="17" fillId="6" borderId="4" xfId="1" applyFont="1" applyFill="1" applyBorder="1" applyAlignment="1" applyProtection="1">
      <alignment horizontal="center" vertical="center" wrapText="1"/>
      <protection locked="0"/>
    </xf>
    <xf numFmtId="38" fontId="17" fillId="6" borderId="3" xfId="1" applyFont="1" applyFill="1" applyBorder="1" applyAlignment="1" applyProtection="1">
      <alignment horizontal="center" vertical="center" wrapText="1"/>
    </xf>
    <xf numFmtId="38" fontId="17" fillId="6" borderId="54" xfId="1" applyFont="1" applyFill="1" applyBorder="1" applyAlignment="1" applyProtection="1">
      <alignment horizontal="center" vertical="center" wrapText="1"/>
    </xf>
    <xf numFmtId="38" fontId="17" fillId="6" borderId="4" xfId="1" applyFont="1" applyFill="1" applyBorder="1" applyAlignment="1" applyProtection="1">
      <alignment horizontal="center" vertical="center" wrapText="1"/>
    </xf>
    <xf numFmtId="0" fontId="12" fillId="6" borderId="3" xfId="0" applyFont="1" applyFill="1" applyBorder="1" applyAlignment="1" applyProtection="1">
      <alignment horizontal="center" vertical="center"/>
      <protection locked="0"/>
    </xf>
    <xf numFmtId="0" fontId="12" fillId="6" borderId="54" xfId="0" applyFont="1" applyFill="1" applyBorder="1" applyAlignment="1" applyProtection="1">
      <alignment horizontal="center" vertical="center"/>
      <protection locked="0"/>
    </xf>
    <xf numFmtId="0" fontId="12" fillId="6" borderId="4" xfId="0" applyFont="1" applyFill="1" applyBorder="1" applyAlignment="1" applyProtection="1">
      <alignment horizontal="center" vertical="center"/>
      <protection locked="0"/>
    </xf>
    <xf numFmtId="38" fontId="17" fillId="0" borderId="5" xfId="1" applyFont="1" applyFill="1" applyBorder="1" applyAlignment="1" applyProtection="1">
      <alignment horizontal="left" vertical="center" wrapText="1"/>
      <protection locked="0"/>
    </xf>
    <xf numFmtId="38" fontId="17" fillId="0" borderId="45" xfId="1" applyFont="1" applyFill="1" applyBorder="1" applyAlignment="1" applyProtection="1">
      <alignment horizontal="left" vertical="center" wrapText="1"/>
      <protection locked="0"/>
    </xf>
    <xf numFmtId="38" fontId="17" fillId="0" borderId="6" xfId="1" applyFont="1" applyFill="1" applyBorder="1" applyAlignment="1" applyProtection="1">
      <alignment horizontal="left" vertical="center" wrapText="1"/>
      <protection locked="0"/>
    </xf>
    <xf numFmtId="38" fontId="17" fillId="0" borderId="48" xfId="1" applyFont="1" applyFill="1" applyBorder="1" applyAlignment="1" applyProtection="1">
      <alignment horizontal="left" vertical="center" wrapText="1"/>
      <protection locked="0"/>
    </xf>
    <xf numFmtId="38" fontId="17" fillId="0" borderId="0" xfId="1" applyFont="1" applyFill="1" applyBorder="1" applyAlignment="1" applyProtection="1">
      <alignment horizontal="left" vertical="center" wrapText="1"/>
      <protection locked="0"/>
    </xf>
    <xf numFmtId="38" fontId="17" fillId="0" borderId="60" xfId="1" applyFont="1" applyFill="1" applyBorder="1" applyAlignment="1" applyProtection="1">
      <alignment horizontal="left" vertical="center" wrapText="1"/>
      <protection locked="0"/>
    </xf>
    <xf numFmtId="38" fontId="17" fillId="0" borderId="7" xfId="1" applyFont="1" applyFill="1" applyBorder="1" applyAlignment="1" applyProtection="1">
      <alignment horizontal="left" vertical="center" wrapText="1"/>
      <protection locked="0"/>
    </xf>
    <xf numFmtId="38" fontId="17" fillId="0" borderId="46" xfId="1" applyFont="1" applyFill="1" applyBorder="1" applyAlignment="1" applyProtection="1">
      <alignment horizontal="left" vertical="center" wrapText="1"/>
      <protection locked="0"/>
    </xf>
    <xf numFmtId="38" fontId="17" fillId="0" borderId="8" xfId="1" applyFont="1" applyFill="1" applyBorder="1" applyAlignment="1" applyProtection="1">
      <alignment horizontal="left" vertical="center" wrapText="1"/>
      <protection locked="0"/>
    </xf>
    <xf numFmtId="38" fontId="12" fillId="6" borderId="10" xfId="1" applyFont="1" applyFill="1" applyBorder="1" applyAlignment="1" applyProtection="1">
      <alignment vertical="center" wrapText="1"/>
    </xf>
    <xf numFmtId="38" fontId="12" fillId="6" borderId="44" xfId="1" applyFont="1" applyFill="1" applyBorder="1" applyAlignment="1" applyProtection="1">
      <alignment vertical="center" wrapText="1"/>
    </xf>
    <xf numFmtId="38" fontId="17" fillId="0" borderId="55" xfId="1" applyFont="1" applyFill="1" applyBorder="1" applyAlignment="1" applyProtection="1">
      <alignment vertical="center"/>
      <protection locked="0"/>
    </xf>
    <xf numFmtId="38" fontId="17" fillId="0" borderId="56" xfId="1" applyFont="1" applyFill="1" applyBorder="1" applyAlignment="1" applyProtection="1">
      <alignment vertical="center"/>
      <protection locked="0"/>
    </xf>
    <xf numFmtId="38" fontId="17" fillId="0" borderId="57" xfId="1" applyFont="1" applyFill="1" applyBorder="1" applyAlignment="1" applyProtection="1">
      <alignment vertical="center"/>
      <protection locked="0"/>
    </xf>
    <xf numFmtId="9" fontId="12" fillId="6" borderId="1" xfId="2" applyFont="1" applyFill="1" applyBorder="1" applyAlignment="1" applyProtection="1">
      <alignment vertical="center" wrapText="1"/>
    </xf>
    <xf numFmtId="38" fontId="17" fillId="0" borderId="1" xfId="1" applyFont="1" applyFill="1" applyBorder="1" applyAlignment="1" applyProtection="1">
      <alignment vertical="center" wrapText="1"/>
      <protection locked="0"/>
    </xf>
    <xf numFmtId="0" fontId="12" fillId="0" borderId="66" xfId="0" applyFont="1" applyBorder="1" applyProtection="1">
      <alignment vertical="center"/>
      <protection locked="0"/>
    </xf>
    <xf numFmtId="0" fontId="12" fillId="6" borderId="66" xfId="0" applyFont="1" applyFill="1" applyBorder="1" applyProtection="1">
      <alignment vertical="center"/>
      <protection locked="0"/>
    </xf>
    <xf numFmtId="0" fontId="12" fillId="6" borderId="1" xfId="0" applyFont="1" applyFill="1" applyBorder="1" applyAlignment="1" applyProtection="1">
      <alignment horizontal="center" vertical="center" wrapText="1"/>
      <protection locked="0"/>
    </xf>
    <xf numFmtId="38" fontId="17" fillId="0" borderId="1" xfId="1" applyFont="1" applyFill="1" applyBorder="1" applyAlignment="1" applyProtection="1">
      <alignment horizontal="right" vertical="center" wrapText="1"/>
      <protection locked="0"/>
    </xf>
    <xf numFmtId="0" fontId="12" fillId="6" borderId="1" xfId="0" applyFont="1" applyFill="1" applyBorder="1" applyAlignment="1" applyProtection="1">
      <alignment horizontal="center" vertical="center"/>
      <protection locked="0"/>
    </xf>
    <xf numFmtId="38" fontId="12" fillId="6" borderId="1" xfId="1" applyFont="1" applyFill="1" applyBorder="1" applyAlignment="1" applyProtection="1">
      <alignment horizontal="center" vertical="center" wrapText="1"/>
      <protection locked="0"/>
    </xf>
    <xf numFmtId="2" fontId="12" fillId="6" borderId="1" xfId="0" applyNumberFormat="1" applyFont="1" applyFill="1" applyBorder="1" applyAlignment="1">
      <alignment vertical="center" shrinkToFit="1"/>
    </xf>
    <xf numFmtId="2" fontId="12" fillId="6" borderId="1" xfId="0" applyNumberFormat="1" applyFont="1" applyFill="1" applyBorder="1">
      <alignment vertical="center"/>
    </xf>
    <xf numFmtId="177" fontId="12" fillId="6" borderId="1" xfId="0" applyNumberFormat="1" applyFont="1" applyFill="1" applyBorder="1" applyAlignment="1">
      <alignment vertical="center" wrapText="1" shrinkToFit="1"/>
    </xf>
    <xf numFmtId="0" fontId="12" fillId="6" borderId="1" xfId="0" applyFont="1" applyFill="1" applyBorder="1" applyAlignment="1">
      <alignment vertical="center" wrapText="1" shrinkToFit="1"/>
    </xf>
    <xf numFmtId="0" fontId="12" fillId="6" borderId="3" xfId="0" applyFont="1" applyFill="1" applyBorder="1" applyAlignment="1">
      <alignment vertical="center" wrapText="1" shrinkToFit="1"/>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38" fontId="12" fillId="0" borderId="5" xfId="1" applyFont="1" applyFill="1" applyBorder="1" applyAlignment="1" applyProtection="1">
      <alignment vertical="center" wrapText="1"/>
      <protection locked="0"/>
    </xf>
    <xf numFmtId="38" fontId="12" fillId="0" borderId="45" xfId="1" applyFont="1" applyFill="1" applyBorder="1" applyAlignment="1" applyProtection="1">
      <alignment vertical="center" wrapText="1"/>
      <protection locked="0"/>
    </xf>
    <xf numFmtId="38" fontId="12" fillId="0" borderId="6" xfId="1" applyFont="1" applyFill="1" applyBorder="1" applyAlignment="1" applyProtection="1">
      <alignment vertical="center" wrapText="1"/>
      <protection locked="0"/>
    </xf>
    <xf numFmtId="0" fontId="12" fillId="6" borderId="2" xfId="0" applyFont="1" applyFill="1" applyBorder="1" applyAlignment="1" applyProtection="1">
      <alignment horizontal="center" vertical="center" wrapText="1" shrinkToFit="1"/>
      <protection locked="0"/>
    </xf>
    <xf numFmtId="0" fontId="12" fillId="6" borderId="2" xfId="0" applyFont="1" applyFill="1" applyBorder="1" applyAlignment="1" applyProtection="1">
      <alignment horizontal="center" vertical="center" shrinkToFit="1"/>
      <protection locked="0"/>
    </xf>
    <xf numFmtId="0" fontId="12" fillId="6" borderId="7" xfId="0" applyFont="1" applyFill="1" applyBorder="1" applyAlignment="1" applyProtection="1">
      <alignment horizontal="center" vertical="center" shrinkToFit="1"/>
      <protection locked="0"/>
    </xf>
    <xf numFmtId="0" fontId="12" fillId="6" borderId="1" xfId="0" applyFont="1" applyFill="1" applyBorder="1" applyAlignment="1" applyProtection="1">
      <alignment horizontal="center" vertical="center" shrinkToFit="1"/>
      <protection locked="0"/>
    </xf>
    <xf numFmtId="0" fontId="12" fillId="6" borderId="1" xfId="0" applyFont="1" applyFill="1" applyBorder="1" applyAlignment="1" applyProtection="1">
      <alignment horizontal="center" vertical="center" wrapText="1" shrinkToFit="1"/>
      <protection locked="0"/>
    </xf>
    <xf numFmtId="0" fontId="12" fillId="6" borderId="3" xfId="0" applyFont="1" applyFill="1" applyBorder="1" applyAlignment="1" applyProtection="1">
      <alignment horizontal="center" vertical="center" wrapText="1" shrinkToFit="1"/>
      <protection locked="0"/>
    </xf>
    <xf numFmtId="0" fontId="12" fillId="6" borderId="48" xfId="0" applyFont="1" applyFill="1" applyBorder="1" applyAlignment="1" applyProtection="1">
      <alignment horizontal="center" vertical="center" wrapText="1"/>
      <protection locked="0"/>
    </xf>
    <xf numFmtId="0" fontId="12" fillId="6" borderId="0" xfId="0" applyFont="1" applyFill="1" applyAlignment="1" applyProtection="1">
      <alignment horizontal="center" vertical="center" wrapText="1"/>
      <protection locked="0"/>
    </xf>
    <xf numFmtId="0" fontId="12" fillId="6" borderId="60" xfId="0" applyFont="1" applyFill="1" applyBorder="1" applyAlignment="1" applyProtection="1">
      <alignment horizontal="center" vertical="center" wrapText="1"/>
      <protection locked="0"/>
    </xf>
    <xf numFmtId="0" fontId="12" fillId="6" borderId="7" xfId="0" applyFont="1" applyFill="1" applyBorder="1" applyAlignment="1" applyProtection="1">
      <alignment horizontal="center" vertical="center" wrapText="1"/>
      <protection locked="0"/>
    </xf>
    <xf numFmtId="0" fontId="12" fillId="6" borderId="46" xfId="0" applyFont="1" applyFill="1" applyBorder="1" applyAlignment="1" applyProtection="1">
      <alignment horizontal="center" vertical="center" wrapText="1"/>
      <protection locked="0"/>
    </xf>
    <xf numFmtId="0" fontId="12" fillId="6" borderId="8" xfId="0" applyFont="1" applyFill="1" applyBorder="1" applyAlignment="1" applyProtection="1">
      <alignment horizontal="center" vertical="center" wrapText="1"/>
      <protection locked="0"/>
    </xf>
    <xf numFmtId="0" fontId="12" fillId="0" borderId="54"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38" fontId="12" fillId="0" borderId="3" xfId="1" applyFont="1" applyFill="1" applyBorder="1" applyAlignment="1" applyProtection="1">
      <alignment horizontal="center" vertical="center" wrapText="1"/>
      <protection locked="0"/>
    </xf>
    <xf numFmtId="38" fontId="12" fillId="0" borderId="54" xfId="1" applyFont="1" applyFill="1" applyBorder="1" applyAlignment="1" applyProtection="1">
      <alignment horizontal="center" vertical="center" wrapText="1"/>
      <protection locked="0"/>
    </xf>
    <xf numFmtId="38" fontId="12" fillId="0" borderId="4" xfId="1" applyFont="1" applyFill="1" applyBorder="1" applyAlignment="1" applyProtection="1">
      <alignment horizontal="center" vertical="center" wrapText="1"/>
      <protection locked="0"/>
    </xf>
    <xf numFmtId="0" fontId="12" fillId="6" borderId="3" xfId="0" applyFont="1" applyFill="1" applyBorder="1" applyAlignment="1" applyProtection="1">
      <alignment horizontal="center" vertical="center" wrapText="1"/>
      <protection locked="0"/>
    </xf>
    <xf numFmtId="0" fontId="12" fillId="6" borderId="54" xfId="0" applyFont="1" applyFill="1" applyBorder="1" applyAlignment="1" applyProtection="1">
      <alignment horizontal="center" vertical="center" wrapText="1"/>
      <protection locked="0"/>
    </xf>
    <xf numFmtId="0" fontId="12" fillId="6" borderId="4" xfId="0" applyFont="1" applyFill="1" applyBorder="1" applyAlignment="1" applyProtection="1">
      <alignment horizontal="center" vertical="center" wrapText="1"/>
      <protection locked="0"/>
    </xf>
    <xf numFmtId="38" fontId="12" fillId="6" borderId="48" xfId="1" applyFont="1" applyFill="1" applyBorder="1" applyAlignment="1" applyProtection="1">
      <alignment horizontal="center" vertical="center" wrapText="1"/>
      <protection locked="0"/>
    </xf>
    <xf numFmtId="38" fontId="12" fillId="6" borderId="0" xfId="1" applyFont="1" applyFill="1" applyBorder="1" applyAlignment="1" applyProtection="1">
      <alignment horizontal="center" vertical="center" wrapText="1"/>
      <protection locked="0"/>
    </xf>
    <xf numFmtId="38" fontId="12" fillId="6" borderId="60" xfId="1" applyFont="1" applyFill="1" applyBorder="1" applyAlignment="1" applyProtection="1">
      <alignment horizontal="center" vertical="center" wrapText="1"/>
      <protection locked="0"/>
    </xf>
    <xf numFmtId="0" fontId="12" fillId="0" borderId="5" xfId="0" applyFont="1" applyBorder="1" applyAlignment="1" applyProtection="1">
      <alignment horizontal="left" vertical="center"/>
      <protection locked="0"/>
    </xf>
    <xf numFmtId="0" fontId="12" fillId="0" borderId="45" xfId="0" applyFont="1" applyBorder="1" applyAlignment="1" applyProtection="1">
      <alignment horizontal="left" vertical="center"/>
      <protection locked="0"/>
    </xf>
    <xf numFmtId="0" fontId="12" fillId="0" borderId="48"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5" xfId="0" applyFont="1" applyBorder="1" applyAlignment="1" applyProtection="1">
      <alignment horizontal="center" vertical="center" wrapText="1"/>
      <protection locked="0"/>
    </xf>
    <xf numFmtId="0" fontId="12" fillId="0" borderId="45" xfId="0" applyFont="1" applyBorder="1" applyAlignment="1" applyProtection="1">
      <alignment horizontal="center" vertical="center"/>
      <protection locked="0"/>
    </xf>
    <xf numFmtId="0" fontId="12" fillId="0" borderId="61" xfId="0" applyFont="1" applyBorder="1" applyAlignment="1" applyProtection="1">
      <alignment horizontal="center" vertical="center"/>
      <protection locked="0"/>
    </xf>
    <xf numFmtId="0" fontId="12" fillId="0" borderId="62" xfId="0" applyFont="1" applyBorder="1" applyAlignment="1" applyProtection="1">
      <alignment horizontal="center" vertical="center"/>
      <protection locked="0"/>
    </xf>
    <xf numFmtId="0" fontId="12" fillId="0" borderId="64"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65" xfId="0" applyFont="1" applyBorder="1" applyAlignment="1" applyProtection="1">
      <alignment horizontal="center" vertical="center"/>
      <protection locked="0"/>
    </xf>
    <xf numFmtId="0" fontId="12" fillId="0" borderId="58" xfId="0" applyFont="1" applyBorder="1" applyAlignment="1" applyProtection="1">
      <alignment horizontal="center" vertical="center"/>
      <protection locked="0"/>
    </xf>
    <xf numFmtId="0" fontId="12" fillId="0" borderId="7" xfId="0" applyFont="1" applyBorder="1" applyAlignment="1" applyProtection="1">
      <alignment horizontal="left" vertical="center" shrinkToFit="1"/>
      <protection locked="0"/>
    </xf>
    <xf numFmtId="0" fontId="12" fillId="0" borderId="46" xfId="0" applyFont="1" applyBorder="1" applyAlignment="1" applyProtection="1">
      <alignment horizontal="left" vertical="center" shrinkToFit="1"/>
      <protection locked="0"/>
    </xf>
    <xf numFmtId="0" fontId="12" fillId="0" borderId="6"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46"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3" xfId="0" applyFont="1" applyBorder="1" applyProtection="1">
      <alignment vertical="center"/>
      <protection locked="0"/>
    </xf>
    <xf numFmtId="0" fontId="12" fillId="0" borderId="54" xfId="0" applyFont="1" applyBorder="1" applyProtection="1">
      <alignment vertical="center"/>
      <protection locked="0"/>
    </xf>
    <xf numFmtId="0" fontId="12" fillId="0" borderId="4" xfId="0" applyFont="1" applyBorder="1" applyProtection="1">
      <alignment vertical="center"/>
      <protection locked="0"/>
    </xf>
    <xf numFmtId="0" fontId="12" fillId="6" borderId="5" xfId="0" applyFont="1" applyFill="1" applyBorder="1" applyAlignment="1" applyProtection="1">
      <alignment horizontal="center" vertical="center" wrapText="1"/>
      <protection locked="0"/>
    </xf>
    <xf numFmtId="0" fontId="12" fillId="6" borderId="45" xfId="0" applyFont="1" applyFill="1" applyBorder="1" applyAlignment="1" applyProtection="1">
      <alignment horizontal="center" vertical="center" wrapText="1"/>
      <protection locked="0"/>
    </xf>
    <xf numFmtId="0" fontId="12" fillId="6" borderId="6" xfId="0" applyFont="1" applyFill="1" applyBorder="1" applyAlignment="1" applyProtection="1">
      <alignment horizontal="center" vertical="center" wrapText="1"/>
      <protection locked="0"/>
    </xf>
    <xf numFmtId="176" fontId="12" fillId="0" borderId="45" xfId="0" applyNumberFormat="1" applyFont="1" applyBorder="1" applyProtection="1">
      <alignment vertical="center"/>
      <protection locked="0"/>
    </xf>
    <xf numFmtId="176" fontId="12" fillId="0" borderId="6" xfId="0" applyNumberFormat="1" applyFont="1" applyBorder="1" applyProtection="1">
      <alignment vertical="center"/>
      <protection locked="0"/>
    </xf>
    <xf numFmtId="0" fontId="12" fillId="0" borderId="60" xfId="0" applyFont="1" applyBorder="1" applyAlignment="1" applyProtection="1">
      <alignment horizontal="left" vertical="center"/>
      <protection locked="0"/>
    </xf>
    <xf numFmtId="0" fontId="12" fillId="0" borderId="6" xfId="0" applyFont="1" applyBorder="1" applyAlignment="1" applyProtection="1">
      <alignment horizontal="center" vertical="center"/>
      <protection locked="0"/>
    </xf>
    <xf numFmtId="0" fontId="12" fillId="0" borderId="48" xfId="0" applyFont="1" applyBorder="1" applyAlignment="1" applyProtection="1">
      <alignment horizontal="left" vertical="center" shrinkToFit="1"/>
      <protection locked="0"/>
    </xf>
    <xf numFmtId="0" fontId="12" fillId="0" borderId="0" xfId="0" applyFont="1" applyAlignment="1" applyProtection="1">
      <alignment horizontal="left" vertical="center" shrinkToFit="1"/>
      <protection locked="0"/>
    </xf>
    <xf numFmtId="0" fontId="12" fillId="0" borderId="0" xfId="0" applyFont="1" applyAlignment="1" applyProtection="1">
      <alignment horizontal="center" vertical="center"/>
      <protection locked="0"/>
    </xf>
    <xf numFmtId="0" fontId="12" fillId="0" borderId="60" xfId="0" applyFont="1" applyBorder="1" applyAlignment="1" applyProtection="1">
      <alignment horizontal="center" vertical="center"/>
      <protection locked="0"/>
    </xf>
    <xf numFmtId="0" fontId="12" fillId="0" borderId="61" xfId="0" applyFont="1" applyBorder="1" applyAlignment="1" applyProtection="1">
      <alignment horizontal="left" vertical="center"/>
      <protection locked="0"/>
    </xf>
    <xf numFmtId="0" fontId="12" fillId="0" borderId="62" xfId="0" applyFont="1" applyBorder="1" applyAlignment="1" applyProtection="1">
      <alignment horizontal="left" vertical="center"/>
      <protection locked="0"/>
    </xf>
    <xf numFmtId="0" fontId="12" fillId="0" borderId="63" xfId="0" applyFont="1" applyBorder="1" applyAlignment="1" applyProtection="1">
      <alignment horizontal="center" vertical="center"/>
      <protection locked="0"/>
    </xf>
    <xf numFmtId="0" fontId="12" fillId="6" borderId="5" xfId="0" applyFont="1" applyFill="1" applyBorder="1" applyAlignment="1" applyProtection="1">
      <alignment horizontal="center" vertical="center"/>
      <protection locked="0"/>
    </xf>
    <xf numFmtId="0" fontId="12" fillId="6" borderId="45" xfId="0" applyFont="1" applyFill="1" applyBorder="1" applyAlignment="1" applyProtection="1">
      <alignment horizontal="center" vertical="center"/>
      <protection locked="0"/>
    </xf>
    <xf numFmtId="0" fontId="12" fillId="6" borderId="6" xfId="0" applyFont="1" applyFill="1" applyBorder="1" applyAlignment="1" applyProtection="1">
      <alignment horizontal="center" vertical="center"/>
      <protection locked="0"/>
    </xf>
    <xf numFmtId="0" fontId="12" fillId="6" borderId="7" xfId="0" applyFont="1" applyFill="1" applyBorder="1" applyAlignment="1" applyProtection="1">
      <alignment horizontal="center" vertical="center"/>
      <protection locked="0"/>
    </xf>
    <xf numFmtId="0" fontId="12" fillId="6" borderId="46" xfId="0" applyFont="1" applyFill="1" applyBorder="1" applyAlignment="1" applyProtection="1">
      <alignment horizontal="center" vertical="center"/>
      <protection locked="0"/>
    </xf>
    <xf numFmtId="0" fontId="12" fillId="6" borderId="8" xfId="0" applyFont="1" applyFill="1" applyBorder="1" applyAlignment="1" applyProtection="1">
      <alignment horizontal="center" vertical="center"/>
      <protection locked="0"/>
    </xf>
    <xf numFmtId="0" fontId="12" fillId="0" borderId="5" xfId="0" applyFont="1" applyBorder="1" applyProtection="1">
      <alignment vertical="center"/>
      <protection locked="0"/>
    </xf>
    <xf numFmtId="0" fontId="12" fillId="0" borderId="45" xfId="0" applyFont="1" applyBorder="1" applyProtection="1">
      <alignment vertical="center"/>
      <protection locked="0"/>
    </xf>
    <xf numFmtId="0" fontId="12" fillId="0" borderId="6" xfId="0" applyFont="1" applyBorder="1" applyProtection="1">
      <alignment vertical="center"/>
      <protection locked="0"/>
    </xf>
    <xf numFmtId="0" fontId="12" fillId="0" borderId="7" xfId="0" applyFont="1" applyBorder="1" applyProtection="1">
      <alignment vertical="center"/>
      <protection locked="0"/>
    </xf>
    <xf numFmtId="0" fontId="12" fillId="0" borderId="46" xfId="0" applyFont="1" applyBorder="1" applyProtection="1">
      <alignment vertical="center"/>
      <protection locked="0"/>
    </xf>
    <xf numFmtId="0" fontId="12" fillId="0" borderId="8" xfId="0" applyFont="1" applyBorder="1" applyProtection="1">
      <alignment vertical="center"/>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0" fillId="0" borderId="18" xfId="0" applyBorder="1" applyProtection="1">
      <alignment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0" fontId="0" fillId="0" borderId="120"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38" fontId="0" fillId="0" borderId="110" xfId="1" applyFont="1" applyFill="1" applyBorder="1" applyAlignment="1" applyProtection="1">
      <alignment vertical="center"/>
      <protection locked="0"/>
    </xf>
    <xf numFmtId="38" fontId="0" fillId="0" borderId="0" xfId="1" applyFont="1" applyFill="1" applyBorder="1" applyAlignment="1" applyProtection="1">
      <alignment vertical="center"/>
      <protection locked="0"/>
    </xf>
    <xf numFmtId="38" fontId="0" fillId="0" borderId="19" xfId="1" applyFont="1" applyFill="1" applyBorder="1" applyAlignment="1" applyProtection="1">
      <alignment vertical="center"/>
      <protection locked="0"/>
    </xf>
    <xf numFmtId="38" fontId="0" fillId="0" borderId="20" xfId="1" applyFont="1" applyFill="1" applyBorder="1" applyAlignment="1" applyProtection="1">
      <alignment vertical="center"/>
      <protection locked="0"/>
    </xf>
    <xf numFmtId="179" fontId="0" fillId="2" borderId="22" xfId="0" applyNumberFormat="1" applyFill="1" applyBorder="1">
      <alignment vertical="center"/>
    </xf>
    <xf numFmtId="179" fontId="0" fillId="2" borderId="20" xfId="0" applyNumberFormat="1" applyFill="1" applyBorder="1">
      <alignment vertical="center"/>
    </xf>
    <xf numFmtId="179" fontId="0" fillId="2" borderId="7" xfId="0" applyNumberFormat="1" applyFill="1" applyBorder="1" applyAlignment="1" applyProtection="1">
      <alignment horizontal="center" vertical="center"/>
      <protection locked="0"/>
    </xf>
    <xf numFmtId="179" fontId="0" fillId="2" borderId="46" xfId="0" applyNumberFormat="1" applyFill="1" applyBorder="1" applyAlignment="1" applyProtection="1">
      <alignment horizontal="center" vertical="center"/>
      <protection locked="0"/>
    </xf>
    <xf numFmtId="9" fontId="0" fillId="2" borderId="22" xfId="2" applyFont="1" applyFill="1" applyBorder="1" applyAlignment="1" applyProtection="1">
      <alignment vertical="center"/>
    </xf>
    <xf numFmtId="9" fontId="0" fillId="2" borderId="21" xfId="2" applyFont="1" applyFill="1" applyBorder="1" applyAlignment="1" applyProtection="1">
      <alignment vertical="center"/>
    </xf>
    <xf numFmtId="0" fontId="0" fillId="2" borderId="7" xfId="0" applyFill="1" applyBorder="1" applyAlignment="1" applyProtection="1">
      <alignment horizontal="center" vertical="center"/>
      <protection locked="0"/>
    </xf>
    <xf numFmtId="0" fontId="0" fillId="2" borderId="119" xfId="0" applyFill="1" applyBorder="1" applyAlignment="1" applyProtection="1">
      <alignment horizontal="center" vertical="center"/>
      <protection locked="0"/>
    </xf>
    <xf numFmtId="0" fontId="0" fillId="0" borderId="10" xfId="0" applyBorder="1" applyProtection="1">
      <alignment vertical="center"/>
      <protection locked="0"/>
    </xf>
    <xf numFmtId="0" fontId="0" fillId="0" borderId="44" xfId="0" applyBorder="1" applyProtection="1">
      <alignment vertical="center"/>
      <protection locked="0"/>
    </xf>
    <xf numFmtId="0" fontId="0" fillId="0" borderId="11" xfId="0" applyBorder="1" applyProtection="1">
      <alignment vertical="center"/>
      <protection locked="0"/>
    </xf>
    <xf numFmtId="0" fontId="0" fillId="0" borderId="58" xfId="0" applyBorder="1" applyProtection="1">
      <alignment vertical="center"/>
      <protection locked="0"/>
    </xf>
    <xf numFmtId="0" fontId="0" fillId="0" borderId="49"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28"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4" fillId="12" borderId="1" xfId="0" applyFont="1" applyFill="1" applyBorder="1" applyAlignment="1" applyProtection="1">
      <alignment horizontal="center" vertical="center" wrapText="1" shrinkToFit="1"/>
      <protection locked="0"/>
    </xf>
    <xf numFmtId="0" fontId="5" fillId="12" borderId="1" xfId="0" applyFont="1" applyFill="1" applyBorder="1" applyAlignment="1" applyProtection="1">
      <alignment horizontal="center" vertical="center" shrinkToFit="1"/>
      <protection locked="0"/>
    </xf>
    <xf numFmtId="38" fontId="0" fillId="12" borderId="1" xfId="1" applyFont="1" applyFill="1" applyBorder="1" applyAlignment="1" applyProtection="1">
      <alignment horizontal="center" vertical="center" wrapText="1"/>
      <protection locked="0"/>
    </xf>
    <xf numFmtId="38" fontId="0" fillId="12" borderId="1" xfId="1" applyFon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2" borderId="2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38" fontId="0" fillId="2" borderId="7" xfId="1" applyFont="1" applyFill="1" applyBorder="1" applyAlignment="1" applyProtection="1">
      <alignment vertical="center"/>
    </xf>
    <xf numFmtId="38" fontId="0" fillId="2" borderId="46" xfId="1" applyFont="1" applyFill="1" applyBorder="1" applyAlignment="1" applyProtection="1">
      <alignment vertical="center"/>
    </xf>
    <xf numFmtId="38" fontId="0" fillId="2" borderId="8" xfId="1" applyFont="1" applyFill="1" applyBorder="1" applyAlignment="1" applyProtection="1">
      <alignment vertical="center"/>
    </xf>
    <xf numFmtId="0" fontId="0" fillId="2" borderId="7" xfId="0" applyFill="1" applyBorder="1">
      <alignment vertical="center"/>
    </xf>
    <xf numFmtId="0" fontId="0" fillId="2" borderId="46" xfId="0" applyFill="1" applyBorder="1">
      <alignment vertical="center"/>
    </xf>
    <xf numFmtId="0" fontId="0" fillId="2" borderId="8" xfId="0" applyFill="1" applyBorder="1">
      <alignment vertical="center"/>
    </xf>
    <xf numFmtId="0" fontId="0" fillId="0" borderId="40" xfId="0" applyBorder="1" applyProtection="1">
      <alignment vertical="center"/>
      <protection locked="0"/>
    </xf>
    <xf numFmtId="0" fontId="0" fillId="0" borderId="59" xfId="0" applyBorder="1" applyProtection="1">
      <alignment vertical="center"/>
      <protection locked="0"/>
    </xf>
    <xf numFmtId="0" fontId="0" fillId="0" borderId="41" xfId="0" applyBorder="1" applyProtection="1">
      <alignment vertical="center"/>
      <protection locked="0"/>
    </xf>
    <xf numFmtId="0" fontId="0" fillId="12" borderId="1" xfId="0" applyFill="1" applyBorder="1" applyAlignment="1" applyProtection="1">
      <alignment horizontal="center" vertical="center" wrapText="1"/>
      <protection locked="0"/>
    </xf>
    <xf numFmtId="0" fontId="0" fillId="12" borderId="1" xfId="0" applyFill="1" applyBorder="1" applyAlignment="1" applyProtection="1">
      <alignment horizontal="center" vertical="center"/>
      <protection locked="0"/>
    </xf>
    <xf numFmtId="0" fontId="0" fillId="12" borderId="5" xfId="0" applyFill="1" applyBorder="1" applyAlignment="1" applyProtection="1">
      <alignment horizontal="center" vertical="center" wrapText="1"/>
      <protection locked="0"/>
    </xf>
    <xf numFmtId="0" fontId="0" fillId="12" borderId="45" xfId="0" applyFill="1" applyBorder="1" applyAlignment="1" applyProtection="1">
      <alignment horizontal="center" vertical="center" wrapText="1"/>
      <protection locked="0"/>
    </xf>
    <xf numFmtId="0" fontId="0" fillId="12" borderId="6" xfId="0" applyFill="1" applyBorder="1" applyAlignment="1" applyProtection="1">
      <alignment horizontal="center" vertical="center" wrapText="1"/>
      <protection locked="0"/>
    </xf>
    <xf numFmtId="0" fontId="0" fillId="12" borderId="7" xfId="0" applyFill="1" applyBorder="1" applyAlignment="1" applyProtection="1">
      <alignment horizontal="center" vertical="center" wrapText="1"/>
      <protection locked="0"/>
    </xf>
    <xf numFmtId="0" fontId="0" fillId="12" borderId="46" xfId="0" applyFill="1" applyBorder="1" applyAlignment="1" applyProtection="1">
      <alignment horizontal="center" vertical="center" wrapText="1"/>
      <protection locked="0"/>
    </xf>
    <xf numFmtId="0" fontId="0" fillId="12" borderId="8" xfId="0" applyFill="1" applyBorder="1" applyAlignment="1" applyProtection="1">
      <alignment horizontal="center" vertical="center" wrapText="1"/>
      <protection locked="0"/>
    </xf>
    <xf numFmtId="0" fontId="0" fillId="12" borderId="5" xfId="0" applyFill="1" applyBorder="1" applyAlignment="1" applyProtection="1">
      <alignment horizontal="center" vertical="center"/>
      <protection locked="0"/>
    </xf>
    <xf numFmtId="0" fontId="0" fillId="12" borderId="7" xfId="0" applyFill="1" applyBorder="1" applyAlignment="1" applyProtection="1">
      <alignment horizontal="center" vertical="center"/>
      <protection locked="0"/>
    </xf>
    <xf numFmtId="9" fontId="5" fillId="2" borderId="32" xfId="2" applyFont="1" applyFill="1" applyBorder="1" applyAlignment="1" applyProtection="1">
      <alignment horizontal="right" vertical="center"/>
    </xf>
    <xf numFmtId="9" fontId="5" fillId="2" borderId="33" xfId="2" applyFont="1" applyFill="1" applyBorder="1" applyAlignment="1" applyProtection="1">
      <alignment horizontal="right" vertical="center"/>
    </xf>
    <xf numFmtId="38" fontId="5" fillId="2" borderId="28" xfId="1" applyFont="1" applyFill="1" applyBorder="1" applyAlignment="1" applyProtection="1">
      <alignment horizontal="center" vertical="center"/>
      <protection locked="0"/>
    </xf>
    <xf numFmtId="38" fontId="5" fillId="2" borderId="27" xfId="1" applyFont="1" applyFill="1" applyBorder="1" applyAlignment="1" applyProtection="1">
      <alignment horizontal="center" vertical="center"/>
      <protection locked="0"/>
    </xf>
    <xf numFmtId="9" fontId="5" fillId="2" borderId="31" xfId="2" applyFont="1" applyFill="1" applyBorder="1" applyAlignment="1" applyProtection="1">
      <alignment vertical="center"/>
    </xf>
    <xf numFmtId="9" fontId="5" fillId="2" borderId="33" xfId="2" applyFont="1" applyFill="1" applyBorder="1" applyAlignment="1" applyProtection="1">
      <alignment vertical="center"/>
    </xf>
    <xf numFmtId="38" fontId="5" fillId="2" borderId="29" xfId="1" applyFont="1" applyFill="1" applyBorder="1" applyAlignment="1" applyProtection="1">
      <alignment horizontal="center" vertical="center"/>
      <protection locked="0"/>
    </xf>
    <xf numFmtId="9" fontId="5" fillId="2" borderId="31" xfId="2" applyFont="1" applyFill="1" applyBorder="1" applyAlignment="1" applyProtection="1">
      <alignment horizontal="right" vertical="center"/>
    </xf>
    <xf numFmtId="0" fontId="17" fillId="0" borderId="0" xfId="0" applyFont="1" applyAlignment="1" applyProtection="1">
      <alignment horizontal="right" vertical="center"/>
      <protection locked="0"/>
    </xf>
    <xf numFmtId="0" fontId="17" fillId="2" borderId="28"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29" xfId="0" applyFont="1" applyFill="1" applyBorder="1" applyAlignment="1">
      <alignment horizontal="center" vertical="center"/>
    </xf>
    <xf numFmtId="0" fontId="32" fillId="2" borderId="27" xfId="0" applyFont="1" applyFill="1" applyBorder="1" applyAlignment="1">
      <alignment horizontal="center" vertical="center" wrapText="1"/>
    </xf>
    <xf numFmtId="0" fontId="32" fillId="2" borderId="38" xfId="0" applyFont="1" applyFill="1" applyBorder="1" applyAlignment="1">
      <alignment horizontal="center" vertical="center"/>
    </xf>
    <xf numFmtId="38" fontId="17" fillId="2" borderId="29" xfId="4" applyFont="1" applyFill="1" applyBorder="1" applyAlignment="1" applyProtection="1">
      <alignment horizontal="center" vertical="center" wrapText="1"/>
    </xf>
    <xf numFmtId="38" fontId="17" fillId="2" borderId="37" xfId="4" applyFont="1" applyFill="1" applyBorder="1" applyAlignment="1" applyProtection="1">
      <alignment horizontal="center" vertical="center" wrapText="1"/>
    </xf>
    <xf numFmtId="0" fontId="17" fillId="0" borderId="13" xfId="0" applyFont="1" applyBorder="1" applyProtection="1">
      <alignment vertical="center"/>
      <protection locked="0"/>
    </xf>
    <xf numFmtId="0" fontId="17" fillId="0" borderId="14" xfId="0" applyFont="1" applyBorder="1" applyProtection="1">
      <alignment vertical="center"/>
      <protection locked="0"/>
    </xf>
    <xf numFmtId="0" fontId="17" fillId="0" borderId="55" xfId="0" applyFont="1" applyBorder="1" applyProtection="1">
      <alignment vertical="center"/>
      <protection locked="0"/>
    </xf>
    <xf numFmtId="0" fontId="17" fillId="0" borderId="57" xfId="0" applyFont="1" applyBorder="1" applyProtection="1">
      <alignment vertical="center"/>
      <protection locked="0"/>
    </xf>
    <xf numFmtId="0" fontId="17" fillId="0" borderId="1" xfId="0" applyFont="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17" fillId="0" borderId="93"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95" xfId="0" applyFont="1" applyBorder="1" applyAlignment="1" applyProtection="1">
      <alignment horizontal="center" vertical="center"/>
      <protection locked="0"/>
    </xf>
    <xf numFmtId="0" fontId="17" fillId="0" borderId="91" xfId="0" applyFont="1" applyBorder="1" applyAlignment="1" applyProtection="1">
      <alignment horizontal="center" vertical="center"/>
      <protection locked="0"/>
    </xf>
    <xf numFmtId="0" fontId="17" fillId="0" borderId="97" xfId="0" applyFont="1" applyBorder="1" applyProtection="1">
      <alignment vertical="center"/>
      <protection locked="0"/>
    </xf>
    <xf numFmtId="0" fontId="17" fillId="0" borderId="98" xfId="0" applyFont="1" applyBorder="1" applyProtection="1">
      <alignment vertical="center"/>
      <protection locked="0"/>
    </xf>
    <xf numFmtId="38" fontId="17" fillId="0" borderId="1" xfId="4" applyFont="1" applyFill="1" applyBorder="1" applyAlignment="1" applyProtection="1">
      <alignment horizontal="center" vertical="center" wrapText="1"/>
      <protection locked="0"/>
    </xf>
    <xf numFmtId="38" fontId="17" fillId="0" borderId="37" xfId="4" applyFont="1" applyFill="1" applyBorder="1" applyAlignment="1" applyProtection="1">
      <alignment horizontal="center" vertical="center" wrapText="1"/>
      <protection locked="0"/>
    </xf>
    <xf numFmtId="38" fontId="17" fillId="2" borderId="1" xfId="4" applyFont="1" applyFill="1" applyBorder="1" applyAlignment="1" applyProtection="1">
      <alignment horizontal="center" vertical="center" wrapText="1"/>
      <protection locked="0"/>
    </xf>
    <xf numFmtId="38" fontId="17" fillId="2" borderId="3" xfId="4" applyFont="1" applyFill="1" applyBorder="1" applyAlignment="1" applyProtection="1">
      <alignment horizontal="center" vertical="center" wrapText="1"/>
      <protection locked="0"/>
    </xf>
    <xf numFmtId="38" fontId="17" fillId="2" borderId="50" xfId="4" applyFont="1" applyFill="1" applyBorder="1" applyAlignment="1" applyProtection="1">
      <alignment horizontal="center" vertical="center" wrapText="1"/>
      <protection locked="0"/>
    </xf>
    <xf numFmtId="38" fontId="17" fillId="7" borderId="73" xfId="4" applyFont="1" applyFill="1" applyBorder="1" applyAlignment="1" applyProtection="1">
      <alignment horizontal="center" vertical="center" wrapText="1"/>
      <protection locked="0"/>
    </xf>
    <xf numFmtId="38" fontId="17" fillId="7" borderId="35" xfId="4" applyFont="1" applyFill="1" applyBorder="1" applyAlignment="1" applyProtection="1">
      <alignment horizontal="center" vertical="center" wrapText="1"/>
      <protection locked="0"/>
    </xf>
    <xf numFmtId="38" fontId="17" fillId="7" borderId="29" xfId="4" applyFont="1" applyFill="1" applyBorder="1" applyAlignment="1" applyProtection="1">
      <alignment horizontal="center" vertical="center" wrapText="1"/>
      <protection locked="0"/>
    </xf>
    <xf numFmtId="38" fontId="17" fillId="7" borderId="49" xfId="4" applyFont="1" applyFill="1" applyBorder="1" applyAlignment="1" applyProtection="1">
      <alignment horizontal="center" vertical="center"/>
      <protection locked="0"/>
    </xf>
    <xf numFmtId="38" fontId="17" fillId="7" borderId="74" xfId="4" applyFont="1" applyFill="1" applyBorder="1" applyAlignment="1" applyProtection="1">
      <alignment horizontal="center" vertical="center" wrapText="1"/>
      <protection locked="0"/>
    </xf>
    <xf numFmtId="38" fontId="17" fillId="7" borderId="75" xfId="4" applyFont="1" applyFill="1" applyBorder="1" applyAlignment="1" applyProtection="1">
      <alignment horizontal="center" vertical="center" wrapText="1"/>
      <protection locked="0"/>
    </xf>
    <xf numFmtId="38" fontId="17" fillId="7" borderId="27" xfId="4" applyFont="1" applyFill="1" applyBorder="1" applyAlignment="1" applyProtection="1">
      <alignment horizontal="center" vertical="center" wrapText="1"/>
      <protection locked="0"/>
    </xf>
    <xf numFmtId="38" fontId="17" fillId="7" borderId="33" xfId="4" applyFont="1" applyFill="1" applyBorder="1" applyAlignment="1" applyProtection="1">
      <alignment horizontal="center" vertical="center"/>
      <protection locked="0"/>
    </xf>
    <xf numFmtId="38" fontId="46" fillId="7" borderId="82" xfId="4" applyFont="1" applyFill="1" applyBorder="1" applyAlignment="1" applyProtection="1">
      <alignment horizontal="center" vertical="center" wrapText="1"/>
      <protection locked="0"/>
    </xf>
    <xf numFmtId="38" fontId="46" fillId="7" borderId="23" xfId="4" applyFont="1" applyFill="1" applyBorder="1" applyAlignment="1" applyProtection="1">
      <alignment horizontal="center" vertical="center" wrapText="1"/>
      <protection locked="0"/>
    </xf>
    <xf numFmtId="38" fontId="17" fillId="7" borderId="0" xfId="4" applyFont="1" applyFill="1" applyBorder="1" applyAlignment="1" applyProtection="1">
      <alignment horizontal="center" vertical="center"/>
      <protection locked="0"/>
    </xf>
    <xf numFmtId="38" fontId="17" fillId="0" borderId="76" xfId="5" applyFont="1" applyFill="1" applyBorder="1" applyAlignment="1" applyProtection="1">
      <alignment horizontal="left" vertical="center" wrapText="1"/>
      <protection locked="0"/>
    </xf>
    <xf numFmtId="38" fontId="17" fillId="0" borderId="77" xfId="5" applyFont="1" applyFill="1" applyBorder="1" applyAlignment="1" applyProtection="1">
      <alignment horizontal="left" vertical="center" wrapText="1"/>
      <protection locked="0"/>
    </xf>
    <xf numFmtId="38" fontId="17" fillId="0" borderId="34" xfId="5" applyFont="1" applyFill="1" applyBorder="1" applyAlignment="1" applyProtection="1">
      <alignment horizontal="left" vertical="center" wrapText="1"/>
      <protection locked="0"/>
    </xf>
    <xf numFmtId="38" fontId="15" fillId="7" borderId="82" xfId="4" applyFill="1" applyBorder="1" applyAlignment="1" applyProtection="1">
      <alignment horizontal="right" vertical="center"/>
    </xf>
    <xf numFmtId="38" fontId="15" fillId="7" borderId="87" xfId="4" applyFill="1" applyBorder="1" applyAlignment="1" applyProtection="1">
      <alignment horizontal="right" vertical="center"/>
    </xf>
    <xf numFmtId="38" fontId="15" fillId="7" borderId="82" xfId="4" applyFill="1" applyBorder="1" applyAlignment="1" applyProtection="1">
      <alignment vertical="center"/>
    </xf>
    <xf numFmtId="38" fontId="15" fillId="7" borderId="87" xfId="4" applyFill="1" applyBorder="1" applyAlignment="1" applyProtection="1">
      <alignment vertical="center"/>
    </xf>
    <xf numFmtId="38" fontId="15" fillId="7" borderId="111" xfId="4" applyFill="1" applyBorder="1" applyAlignment="1" applyProtection="1">
      <alignment vertical="center"/>
    </xf>
    <xf numFmtId="0" fontId="15" fillId="7" borderId="28" xfId="3" applyFill="1" applyBorder="1" applyAlignment="1" applyProtection="1">
      <alignment horizontal="center" vertical="center"/>
      <protection locked="0"/>
    </xf>
    <xf numFmtId="0" fontId="15" fillId="7" borderId="31" xfId="3" applyFill="1" applyBorder="1" applyAlignment="1" applyProtection="1">
      <alignment horizontal="center" vertical="center"/>
      <protection locked="0"/>
    </xf>
    <xf numFmtId="0" fontId="15" fillId="7" borderId="74" xfId="3" applyFill="1" applyBorder="1" applyAlignment="1" applyProtection="1">
      <alignment horizontal="center" vertical="center"/>
      <protection locked="0"/>
    </xf>
    <xf numFmtId="0" fontId="15" fillId="7" borderId="22" xfId="3" applyFill="1" applyBorder="1" applyAlignment="1" applyProtection="1">
      <alignment horizontal="center" vertical="center"/>
      <protection locked="0"/>
    </xf>
    <xf numFmtId="38" fontId="17" fillId="7" borderId="32" xfId="4" applyFont="1" applyFill="1" applyBorder="1" applyAlignment="1" applyProtection="1">
      <alignment horizontal="center" vertical="center" wrapText="1"/>
      <protection locked="0"/>
    </xf>
    <xf numFmtId="38" fontId="17" fillId="7" borderId="35" xfId="4" applyFont="1" applyFill="1" applyBorder="1" applyAlignment="1" applyProtection="1">
      <alignment horizontal="center" vertical="center"/>
      <protection locked="0"/>
    </xf>
    <xf numFmtId="38" fontId="17" fillId="7" borderId="29" xfId="4" applyFont="1" applyFill="1" applyBorder="1" applyAlignment="1" applyProtection="1">
      <alignment horizontal="center" vertical="center" wrapText="1"/>
    </xf>
    <xf numFmtId="38" fontId="17" fillId="7" borderId="1" xfId="4" applyFont="1" applyFill="1" applyBorder="1" applyAlignment="1" applyProtection="1">
      <alignment horizontal="center" vertical="center" wrapText="1"/>
    </xf>
    <xf numFmtId="0" fontId="15" fillId="0" borderId="28" xfId="3" applyBorder="1" applyAlignment="1" applyProtection="1">
      <alignment horizontal="center" vertical="center"/>
      <protection locked="0"/>
    </xf>
    <xf numFmtId="0" fontId="15" fillId="0" borderId="31" xfId="3" applyBorder="1" applyAlignment="1" applyProtection="1">
      <alignment horizontal="center" vertical="center"/>
      <protection locked="0"/>
    </xf>
    <xf numFmtId="0" fontId="15" fillId="0" borderId="0" xfId="3" applyAlignment="1" applyProtection="1">
      <alignment horizontal="center" vertical="center"/>
      <protection locked="0"/>
    </xf>
    <xf numFmtId="0" fontId="15" fillId="7" borderId="28" xfId="3" applyFill="1" applyBorder="1" applyAlignment="1">
      <alignment horizontal="center" vertical="center"/>
    </xf>
    <xf numFmtId="0" fontId="15" fillId="7" borderId="105" xfId="3" applyFill="1" applyBorder="1" applyAlignment="1">
      <alignment horizontal="center" vertical="center"/>
    </xf>
    <xf numFmtId="38" fontId="17" fillId="0" borderId="0" xfId="4" applyFont="1" applyFill="1" applyBorder="1" applyAlignment="1" applyProtection="1">
      <alignment horizontal="center" vertical="center" wrapText="1"/>
      <protection locked="0"/>
    </xf>
    <xf numFmtId="38" fontId="17" fillId="7" borderId="27" xfId="4" applyFont="1" applyFill="1" applyBorder="1" applyAlignment="1" applyProtection="1">
      <alignment horizontal="center" vertical="center" wrapText="1"/>
    </xf>
    <xf numFmtId="38" fontId="17" fillId="7" borderId="30" xfId="4" applyFont="1" applyFill="1" applyBorder="1" applyAlignment="1" applyProtection="1">
      <alignment horizontal="center" vertical="center" wrapText="1"/>
    </xf>
    <xf numFmtId="38" fontId="17" fillId="7" borderId="53" xfId="4" applyFont="1" applyFill="1" applyBorder="1" applyAlignment="1" applyProtection="1">
      <alignment horizontal="center" vertical="center" wrapText="1"/>
      <protection locked="0"/>
    </xf>
    <xf numFmtId="38" fontId="17" fillId="7" borderId="109" xfId="4" applyFont="1" applyFill="1" applyBorder="1" applyAlignment="1" applyProtection="1">
      <alignment horizontal="center" vertical="center"/>
      <protection locked="0"/>
    </xf>
    <xf numFmtId="38" fontId="15" fillId="7" borderId="74" xfId="4" applyFill="1" applyBorder="1" applyAlignment="1" applyProtection="1">
      <alignment horizontal="right" vertical="center"/>
    </xf>
    <xf numFmtId="38" fontId="15" fillId="7" borderId="48" xfId="4" applyFill="1" applyBorder="1" applyAlignment="1" applyProtection="1">
      <alignment horizontal="right" vertical="center"/>
    </xf>
    <xf numFmtId="38" fontId="19" fillId="6" borderId="1" xfId="1" applyFont="1" applyFill="1" applyBorder="1" applyAlignment="1" applyProtection="1">
      <alignment horizontal="center" vertical="center" textRotation="255" wrapText="1"/>
    </xf>
    <xf numFmtId="38" fontId="19" fillId="6" borderId="49" xfId="1" applyFont="1" applyFill="1" applyBorder="1" applyAlignment="1" applyProtection="1">
      <alignment horizontal="center" vertical="center" textRotation="255" wrapText="1"/>
    </xf>
    <xf numFmtId="38" fontId="19" fillId="6" borderId="2" xfId="1" applyFont="1" applyFill="1" applyBorder="1" applyAlignment="1" applyProtection="1">
      <alignment horizontal="center" vertical="center" textRotation="255" wrapText="1"/>
    </xf>
    <xf numFmtId="38" fontId="19" fillId="6" borderId="1" xfId="1" applyFont="1" applyFill="1" applyBorder="1" applyAlignment="1" applyProtection="1">
      <alignment horizontal="center" vertical="center" wrapText="1"/>
    </xf>
    <xf numFmtId="38" fontId="19" fillId="6" borderId="49" xfId="1" applyFont="1" applyFill="1" applyBorder="1" applyAlignment="1" applyProtection="1">
      <alignment horizontal="center" vertical="center" wrapText="1"/>
    </xf>
    <xf numFmtId="38" fontId="19" fillId="6" borderId="2" xfId="1" applyFont="1" applyFill="1" applyBorder="1" applyAlignment="1" applyProtection="1">
      <alignment horizontal="center" vertical="center" wrapText="1"/>
    </xf>
    <xf numFmtId="38" fontId="19" fillId="6" borderId="3" xfId="1" applyFont="1" applyFill="1" applyBorder="1" applyAlignment="1" applyProtection="1">
      <alignment horizontal="center" vertical="center" wrapText="1"/>
    </xf>
    <xf numFmtId="38" fontId="19" fillId="6" borderId="4" xfId="1" applyFont="1" applyFill="1" applyBorder="1" applyAlignment="1" applyProtection="1">
      <alignment horizontal="center" vertical="center" wrapText="1"/>
    </xf>
    <xf numFmtId="38" fontId="19" fillId="6" borderId="3" xfId="1" applyFont="1" applyFill="1" applyBorder="1" applyAlignment="1" applyProtection="1">
      <alignment horizontal="center" vertical="center"/>
    </xf>
    <xf numFmtId="38" fontId="19" fillId="6" borderId="54" xfId="1" applyFont="1" applyFill="1" applyBorder="1" applyAlignment="1" applyProtection="1">
      <alignment horizontal="center" vertical="center"/>
    </xf>
    <xf numFmtId="38" fontId="19" fillId="6" borderId="4" xfId="1" applyFont="1" applyFill="1" applyBorder="1" applyAlignment="1" applyProtection="1">
      <alignment horizontal="center" vertical="center"/>
    </xf>
    <xf numFmtId="38" fontId="19" fillId="6" borderId="72" xfId="1" applyFont="1" applyFill="1" applyBorder="1" applyAlignment="1" applyProtection="1">
      <alignment horizontal="center" vertical="center" wrapText="1"/>
    </xf>
    <xf numFmtId="0" fontId="25" fillId="6" borderId="3" xfId="0" applyFont="1" applyFill="1" applyBorder="1" applyAlignment="1">
      <alignment horizontal="center" vertical="center" wrapText="1"/>
    </xf>
    <xf numFmtId="0" fontId="25" fillId="6" borderId="54" xfId="0" applyFont="1" applyFill="1" applyBorder="1" applyAlignment="1">
      <alignment horizontal="center" vertical="center" wrapText="1"/>
    </xf>
    <xf numFmtId="0" fontId="25" fillId="6" borderId="4"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6" borderId="1" xfId="0" applyFont="1" applyFill="1" applyBorder="1" applyAlignment="1">
      <alignment horizontal="center" vertical="center"/>
    </xf>
    <xf numFmtId="0" fontId="19" fillId="6" borderId="1" xfId="0" applyFont="1" applyFill="1" applyBorder="1" applyAlignment="1">
      <alignment horizontal="center" vertical="center" wrapText="1" shrinkToFit="1"/>
    </xf>
    <xf numFmtId="0" fontId="19" fillId="6" borderId="1" xfId="0" applyFont="1" applyFill="1" applyBorder="1" applyAlignment="1">
      <alignment horizontal="center" vertical="center" shrinkToFit="1"/>
    </xf>
    <xf numFmtId="0" fontId="19" fillId="6" borderId="49" xfId="0" applyFont="1" applyFill="1" applyBorder="1" applyAlignment="1">
      <alignment horizontal="center" vertical="center" wrapText="1" shrinkToFit="1"/>
    </xf>
    <xf numFmtId="0" fontId="19" fillId="6" borderId="72" xfId="0" applyFont="1" applyFill="1" applyBorder="1" applyAlignment="1">
      <alignment horizontal="center" vertical="center" shrinkToFit="1"/>
    </xf>
    <xf numFmtId="0" fontId="19" fillId="6" borderId="2" xfId="0" applyFont="1" applyFill="1" applyBorder="1" applyAlignment="1">
      <alignment horizontal="center" vertical="center" shrinkToFit="1"/>
    </xf>
    <xf numFmtId="38" fontId="19" fillId="6" borderId="54" xfId="1" applyFont="1" applyFill="1" applyBorder="1" applyAlignment="1" applyProtection="1">
      <alignment horizontal="center" vertical="center" wrapText="1"/>
    </xf>
    <xf numFmtId="38" fontId="19" fillId="6" borderId="1" xfId="1" applyFont="1" applyFill="1" applyBorder="1" applyAlignment="1" applyProtection="1">
      <alignment horizontal="center" vertical="center"/>
    </xf>
    <xf numFmtId="38" fontId="19" fillId="6" borderId="72" xfId="1" applyFont="1" applyFill="1" applyBorder="1" applyAlignment="1" applyProtection="1">
      <alignment horizontal="center" vertical="center" textRotation="255" wrapText="1"/>
    </xf>
    <xf numFmtId="0" fontId="43" fillId="0" borderId="0" xfId="0" applyFont="1" applyAlignment="1" applyProtection="1">
      <alignment horizontal="center" vertical="center" wrapText="1"/>
      <protection locked="0"/>
    </xf>
    <xf numFmtId="0" fontId="43" fillId="0" borderId="0" xfId="0" applyFont="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4" fillId="0" borderId="3" xfId="0" applyFont="1" applyBorder="1" applyAlignment="1" applyProtection="1">
      <alignment horizontal="center" vertical="center"/>
      <protection locked="0"/>
    </xf>
    <xf numFmtId="0" fontId="34" fillId="0" borderId="1" xfId="0" applyFont="1" applyBorder="1" applyAlignment="1" applyProtection="1">
      <alignment horizontal="distributed" vertical="center" indent="1"/>
      <protection locked="0"/>
    </xf>
    <xf numFmtId="38" fontId="34" fillId="2" borderId="1" xfId="0" applyNumberFormat="1" applyFont="1" applyFill="1" applyBorder="1" applyAlignment="1">
      <alignment vertical="top" wrapText="1"/>
    </xf>
    <xf numFmtId="38" fontId="34" fillId="2" borderId="2" xfId="1" applyFont="1" applyFill="1" applyBorder="1" applyAlignment="1" applyProtection="1">
      <alignment vertical="center"/>
    </xf>
    <xf numFmtId="13" fontId="12" fillId="2" borderId="3" xfId="1" applyNumberFormat="1" applyFont="1" applyFill="1" applyBorder="1" applyAlignment="1" applyProtection="1">
      <alignment horizontal="center" vertical="center" shrinkToFit="1"/>
    </xf>
    <xf numFmtId="13" fontId="12" fillId="2" borderId="4" xfId="1" applyNumberFormat="1" applyFont="1" applyFill="1" applyBorder="1" applyAlignment="1" applyProtection="1">
      <alignment horizontal="center" vertical="center" shrinkToFit="1"/>
    </xf>
    <xf numFmtId="0" fontId="34" fillId="0" borderId="1" xfId="0" applyFont="1" applyBorder="1" applyAlignment="1" applyProtection="1">
      <alignment horizontal="center" vertical="center" wrapText="1"/>
      <protection locked="0"/>
    </xf>
    <xf numFmtId="0" fontId="34" fillId="0" borderId="37" xfId="0" applyFont="1" applyBorder="1" applyAlignment="1" applyProtection="1">
      <alignment horizontal="center" vertical="center"/>
      <protection locked="0"/>
    </xf>
    <xf numFmtId="0" fontId="36" fillId="0" borderId="42" xfId="0" applyFont="1" applyBorder="1" applyProtection="1">
      <alignment vertical="center"/>
      <protection locked="0"/>
    </xf>
    <xf numFmtId="0" fontId="36" fillId="0" borderId="43" xfId="0" applyFont="1" applyBorder="1" applyProtection="1">
      <alignment vertical="center"/>
      <protection locked="0"/>
    </xf>
    <xf numFmtId="38" fontId="35" fillId="0" borderId="2" xfId="0" applyNumberFormat="1" applyFont="1" applyBorder="1" applyAlignment="1" applyProtection="1">
      <alignment vertical="top" wrapText="1"/>
      <protection locked="0"/>
    </xf>
    <xf numFmtId="38" fontId="35" fillId="0" borderId="1" xfId="0" applyNumberFormat="1" applyFont="1" applyBorder="1" applyAlignment="1" applyProtection="1">
      <alignment vertical="top" wrapText="1"/>
      <protection locked="0"/>
    </xf>
    <xf numFmtId="181" fontId="34" fillId="2" borderId="2" xfId="2" applyNumberFormat="1" applyFont="1" applyFill="1" applyBorder="1" applyProtection="1">
      <alignment vertical="center"/>
    </xf>
    <xf numFmtId="180" fontId="34" fillId="2" borderId="1" xfId="2" applyNumberFormat="1" applyFont="1" applyFill="1" applyBorder="1" applyProtection="1">
      <alignment vertical="center"/>
    </xf>
    <xf numFmtId="0" fontId="34" fillId="0" borderId="1" xfId="0" applyFont="1" applyBorder="1" applyProtection="1">
      <alignment vertical="center"/>
      <protection locked="0"/>
    </xf>
    <xf numFmtId="0" fontId="34" fillId="0" borderId="2" xfId="0" applyFont="1" applyBorder="1" applyProtection="1">
      <alignment vertical="center"/>
      <protection locked="0"/>
    </xf>
    <xf numFmtId="38" fontId="34" fillId="0" borderId="2" xfId="1" applyFont="1" applyFill="1" applyBorder="1" applyAlignment="1" applyProtection="1">
      <alignment vertical="center"/>
      <protection locked="0"/>
    </xf>
    <xf numFmtId="13" fontId="12" fillId="2" borderId="3" xfId="1" applyNumberFormat="1" applyFont="1" applyFill="1" applyBorder="1" applyAlignment="1" applyProtection="1">
      <alignment vertical="center" shrinkToFit="1"/>
    </xf>
    <xf numFmtId="13" fontId="12" fillId="2" borderId="4" xfId="1" applyNumberFormat="1" applyFont="1" applyFill="1" applyBorder="1" applyAlignment="1" applyProtection="1">
      <alignment vertical="center" shrinkToFit="1"/>
    </xf>
    <xf numFmtId="38" fontId="34" fillId="2" borderId="1" xfId="0" applyNumberFormat="1" applyFont="1" applyFill="1" applyBorder="1">
      <alignment vertical="center"/>
    </xf>
    <xf numFmtId="0" fontId="34" fillId="2" borderId="1" xfId="0" applyFont="1" applyFill="1" applyBorder="1">
      <alignment vertical="center"/>
    </xf>
    <xf numFmtId="0" fontId="36" fillId="0" borderId="4" xfId="0" applyFont="1" applyBorder="1" applyProtection="1">
      <alignment vertical="center"/>
      <protection locked="0"/>
    </xf>
    <xf numFmtId="0" fontId="36" fillId="0" borderId="1" xfId="0" applyFont="1" applyBorder="1" applyProtection="1">
      <alignment vertical="center"/>
      <protection locked="0"/>
    </xf>
    <xf numFmtId="2" fontId="34" fillId="2" borderId="2" xfId="0" applyNumberFormat="1" applyFont="1" applyFill="1" applyBorder="1">
      <alignment vertical="center"/>
    </xf>
    <xf numFmtId="0" fontId="34" fillId="2" borderId="2" xfId="0" applyFont="1" applyFill="1" applyBorder="1">
      <alignment vertical="center"/>
    </xf>
    <xf numFmtId="0" fontId="34" fillId="0" borderId="72"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34" fillId="0" borderId="45" xfId="0" applyFont="1" applyBorder="1" applyAlignment="1" applyProtection="1">
      <alignment horizontal="center" vertical="center"/>
      <protection locked="0"/>
    </xf>
    <xf numFmtId="0" fontId="34" fillId="0" borderId="6" xfId="0" applyFont="1" applyBorder="1" applyAlignment="1" applyProtection="1">
      <alignment horizontal="center" vertical="center"/>
      <protection locked="0"/>
    </xf>
    <xf numFmtId="0" fontId="34" fillId="0" borderId="95" xfId="0" applyFont="1" applyBorder="1" applyAlignment="1" applyProtection="1">
      <alignment horizontal="center" vertical="center"/>
      <protection locked="0"/>
    </xf>
    <xf numFmtId="0" fontId="34" fillId="0" borderId="108" xfId="0" applyFont="1" applyBorder="1" applyAlignment="1" applyProtection="1">
      <alignment horizontal="center" vertical="center"/>
      <protection locked="0"/>
    </xf>
    <xf numFmtId="0" fontId="34" fillId="0" borderId="91" xfId="0" applyFont="1" applyBorder="1" applyAlignment="1" applyProtection="1">
      <alignment horizontal="center" vertical="center"/>
      <protection locked="0"/>
    </xf>
    <xf numFmtId="0" fontId="35" fillId="0" borderId="90" xfId="0" applyFont="1" applyBorder="1" applyAlignment="1" applyProtection="1">
      <alignment horizontal="center" vertical="center"/>
      <protection locked="0"/>
    </xf>
    <xf numFmtId="0" fontId="34" fillId="2" borderId="1" xfId="0" applyFont="1" applyFill="1" applyBorder="1" applyAlignment="1">
      <alignment vertical="top"/>
    </xf>
    <xf numFmtId="0" fontId="34" fillId="0" borderId="4" xfId="0" applyFont="1" applyBorder="1" applyProtection="1">
      <alignment vertical="center"/>
      <protection locked="0"/>
    </xf>
    <xf numFmtId="0" fontId="34" fillId="0" borderId="3" xfId="0" applyFont="1" applyBorder="1" applyProtection="1">
      <alignment vertical="center"/>
      <protection locked="0"/>
    </xf>
    <xf numFmtId="0" fontId="34" fillId="0" borderId="7" xfId="0" applyFont="1" applyBorder="1" applyProtection="1">
      <alignment vertical="center"/>
      <protection locked="0"/>
    </xf>
    <xf numFmtId="0" fontId="34" fillId="0" borderId="1" xfId="0" applyFont="1" applyBorder="1" applyAlignment="1" applyProtection="1">
      <alignment horizontal="distributed" vertical="center" wrapText="1" indent="1"/>
      <protection locked="0"/>
    </xf>
    <xf numFmtId="0" fontId="35" fillId="0" borderId="1" xfId="0" applyFont="1" applyBorder="1" applyAlignment="1" applyProtection="1">
      <alignment horizontal="distributed" vertical="center" indent="1"/>
      <protection locked="0"/>
    </xf>
    <xf numFmtId="176" fontId="34" fillId="2" borderId="1" xfId="0" applyNumberFormat="1" applyFont="1" applyFill="1" applyBorder="1">
      <alignment vertical="center"/>
    </xf>
    <xf numFmtId="0" fontId="35" fillId="0" borderId="3" xfId="0" applyFont="1" applyBorder="1" applyProtection="1">
      <alignment vertical="center"/>
      <protection locked="0"/>
    </xf>
    <xf numFmtId="0" fontId="35" fillId="0" borderId="54" xfId="0" applyFont="1" applyBorder="1" applyProtection="1">
      <alignment vertical="center"/>
      <protection locked="0"/>
    </xf>
    <xf numFmtId="0" fontId="34" fillId="0" borderId="54" xfId="0" applyFont="1" applyBorder="1" applyAlignment="1" applyProtection="1">
      <alignment horizontal="center" vertical="center"/>
      <protection locked="0"/>
    </xf>
    <xf numFmtId="0" fontId="34" fillId="0" borderId="4" xfId="0" applyFont="1" applyBorder="1" applyAlignment="1" applyProtection="1">
      <alignment horizontal="center" vertical="center"/>
      <protection locked="0"/>
    </xf>
    <xf numFmtId="38" fontId="42" fillId="0" borderId="2" xfId="1" applyFont="1" applyBorder="1" applyAlignment="1" applyProtection="1">
      <alignment horizontal="center" vertical="center"/>
      <protection locked="0"/>
    </xf>
    <xf numFmtId="38" fontId="42" fillId="0" borderId="2" xfId="1" applyFont="1" applyBorder="1" applyAlignment="1" applyProtection="1">
      <alignment vertical="center"/>
      <protection locked="0"/>
    </xf>
    <xf numFmtId="0" fontId="34" fillId="0" borderId="49" xfId="0" applyFont="1" applyBorder="1" applyAlignment="1" applyProtection="1">
      <alignment horizontal="center" vertical="center"/>
      <protection locked="0"/>
    </xf>
    <xf numFmtId="0" fontId="34" fillId="0" borderId="90" xfId="0" applyFont="1" applyBorder="1" applyAlignment="1" applyProtection="1">
      <alignment horizontal="center" vertical="center"/>
      <protection locked="0"/>
    </xf>
    <xf numFmtId="38" fontId="34" fillId="0" borderId="2" xfId="1" applyFont="1" applyBorder="1" applyAlignment="1" applyProtection="1">
      <alignment horizontal="center" vertical="center"/>
      <protection locked="0"/>
    </xf>
    <xf numFmtId="38" fontId="34" fillId="0" borderId="2" xfId="1" applyFont="1" applyBorder="1" applyAlignment="1" applyProtection="1">
      <alignment vertical="center"/>
      <protection locked="0"/>
    </xf>
    <xf numFmtId="0" fontId="60" fillId="11" borderId="107" xfId="0" applyFont="1" applyFill="1" applyBorder="1" applyAlignment="1">
      <alignment horizontal="center" vertical="center" textRotation="255" shrinkToFit="1"/>
    </xf>
    <xf numFmtId="0" fontId="60" fillId="11" borderId="77" xfId="0" applyFont="1" applyFill="1" applyBorder="1" applyAlignment="1">
      <alignment horizontal="center" vertical="center" textRotation="255" shrinkToFit="1"/>
    </xf>
    <xf numFmtId="0" fontId="60" fillId="11" borderId="34" xfId="0" applyFont="1" applyFill="1" applyBorder="1" applyAlignment="1">
      <alignment horizontal="center" vertical="center" textRotation="255" shrinkToFit="1"/>
    </xf>
    <xf numFmtId="0" fontId="63" fillId="0" borderId="0" xfId="0" applyFont="1" applyAlignment="1">
      <alignment horizontal="left" vertical="center" wrapText="1"/>
    </xf>
    <xf numFmtId="0" fontId="57" fillId="5" borderId="13" xfId="0" applyFont="1" applyFill="1" applyBorder="1" applyAlignment="1">
      <alignment horizontal="left" vertical="center" wrapText="1"/>
    </xf>
    <xf numFmtId="0" fontId="57" fillId="5" borderId="58" xfId="0" applyFont="1" applyFill="1" applyBorder="1" applyAlignment="1">
      <alignment horizontal="left" vertical="center" wrapText="1"/>
    </xf>
    <xf numFmtId="0" fontId="57" fillId="5" borderId="114" xfId="0" applyFont="1" applyFill="1" applyBorder="1" applyAlignment="1">
      <alignment horizontal="left" vertical="center" wrapText="1"/>
    </xf>
    <xf numFmtId="0" fontId="52" fillId="5" borderId="13" xfId="0" applyFont="1" applyFill="1" applyBorder="1" applyAlignment="1">
      <alignment horizontal="left" vertical="center" wrapText="1"/>
    </xf>
    <xf numFmtId="0" fontId="52" fillId="5" borderId="58" xfId="0" applyFont="1" applyFill="1" applyBorder="1" applyAlignment="1">
      <alignment horizontal="left" vertical="center" wrapText="1"/>
    </xf>
    <xf numFmtId="0" fontId="52" fillId="5" borderId="114" xfId="0" applyFont="1" applyFill="1" applyBorder="1" applyAlignment="1">
      <alignment horizontal="left" vertical="center" wrapText="1"/>
    </xf>
    <xf numFmtId="0" fontId="59" fillId="5" borderId="13" xfId="0" applyFont="1" applyFill="1" applyBorder="1" applyAlignment="1">
      <alignment horizontal="left" vertical="center" wrapText="1"/>
    </xf>
    <xf numFmtId="0" fontId="59" fillId="5" borderId="58" xfId="0" applyFont="1" applyFill="1" applyBorder="1" applyAlignment="1">
      <alignment horizontal="left" vertical="center" wrapText="1"/>
    </xf>
    <xf numFmtId="0" fontId="59" fillId="5" borderId="114" xfId="0" applyFont="1" applyFill="1" applyBorder="1" applyAlignment="1">
      <alignment horizontal="left" vertical="center" wrapText="1"/>
    </xf>
    <xf numFmtId="0" fontId="52" fillId="5" borderId="55" xfId="0" applyFont="1" applyFill="1" applyBorder="1" applyAlignment="1">
      <alignment horizontal="left" vertical="center" wrapText="1"/>
    </xf>
    <xf numFmtId="0" fontId="52" fillId="5" borderId="56" xfId="0" applyFont="1" applyFill="1" applyBorder="1" applyAlignment="1">
      <alignment horizontal="left" vertical="center" wrapText="1"/>
    </xf>
    <xf numFmtId="0" fontId="52" fillId="5" borderId="115" xfId="0" applyFont="1" applyFill="1" applyBorder="1" applyAlignment="1">
      <alignment horizontal="left" vertical="center" wrapText="1"/>
    </xf>
    <xf numFmtId="0" fontId="49" fillId="11" borderId="1" xfId="0" applyFont="1" applyFill="1" applyBorder="1" applyAlignment="1">
      <alignment horizontal="center" vertical="center" textRotation="255" shrinkToFit="1"/>
    </xf>
    <xf numFmtId="0" fontId="57" fillId="11" borderId="72" xfId="0" applyFont="1" applyFill="1" applyBorder="1" applyAlignment="1">
      <alignment horizontal="center" vertical="center" textRotation="255" shrinkToFit="1" readingOrder="2"/>
    </xf>
    <xf numFmtId="0" fontId="57" fillId="11" borderId="2" xfId="0" applyFont="1" applyFill="1" applyBorder="1" applyAlignment="1">
      <alignment horizontal="center" vertical="center" textRotation="255" shrinkToFit="1" readingOrder="2"/>
    </xf>
    <xf numFmtId="0" fontId="52" fillId="5" borderId="10" xfId="0" applyFont="1" applyFill="1" applyBorder="1" applyAlignment="1">
      <alignment horizontal="left" vertical="center" wrapText="1"/>
    </xf>
    <xf numFmtId="0" fontId="52" fillId="5" borderId="44" xfId="0" applyFont="1" applyFill="1" applyBorder="1" applyAlignment="1">
      <alignment horizontal="left" vertical="center" wrapText="1"/>
    </xf>
    <xf numFmtId="0" fontId="52" fillId="5" borderId="113" xfId="0" applyFont="1" applyFill="1" applyBorder="1" applyAlignment="1">
      <alignment horizontal="left" vertical="center" wrapText="1"/>
    </xf>
    <xf numFmtId="0" fontId="57" fillId="11" borderId="72" xfId="0" applyFont="1" applyFill="1" applyBorder="1" applyAlignment="1">
      <alignment horizontal="center" vertical="center" textRotation="255" shrinkToFit="1"/>
    </xf>
    <xf numFmtId="0" fontId="51" fillId="10" borderId="47" xfId="0" applyFont="1" applyFill="1" applyBorder="1" applyAlignment="1">
      <alignment horizontal="center" vertical="center" wrapText="1"/>
    </xf>
    <xf numFmtId="0" fontId="51" fillId="10" borderId="45" xfId="0" applyFont="1" applyFill="1" applyBorder="1" applyAlignment="1">
      <alignment horizontal="center" vertical="center" wrapText="1"/>
    </xf>
    <xf numFmtId="0" fontId="51" fillId="10" borderId="6" xfId="0" applyFont="1" applyFill="1" applyBorder="1" applyAlignment="1">
      <alignment horizontal="center" vertical="center" wrapText="1"/>
    </xf>
    <xf numFmtId="0" fontId="51" fillId="10" borderId="110" xfId="0" applyFont="1" applyFill="1" applyBorder="1" applyAlignment="1">
      <alignment horizontal="center" vertical="center" wrapText="1"/>
    </xf>
    <xf numFmtId="0" fontId="51" fillId="10" borderId="0" xfId="0" applyFont="1" applyFill="1" applyAlignment="1">
      <alignment horizontal="center" vertical="center" wrapText="1"/>
    </xf>
    <xf numFmtId="0" fontId="51" fillId="10" borderId="60" xfId="0" applyFont="1" applyFill="1" applyBorder="1" applyAlignment="1">
      <alignment horizontal="center" vertical="center" wrapText="1"/>
    </xf>
    <xf numFmtId="0" fontId="56" fillId="11" borderId="107" xfId="0" applyFont="1" applyFill="1" applyBorder="1" applyAlignment="1">
      <alignment horizontal="center" vertical="center" textRotation="255" wrapText="1"/>
    </xf>
    <xf numFmtId="0" fontId="56" fillId="11" borderId="77" xfId="0" applyFont="1" applyFill="1" applyBorder="1" applyAlignment="1">
      <alignment horizontal="center" vertical="center" textRotation="255" wrapText="1"/>
    </xf>
    <xf numFmtId="0" fontId="56" fillId="11" borderId="106" xfId="0" applyFont="1" applyFill="1" applyBorder="1" applyAlignment="1">
      <alignment horizontal="center" vertical="center" textRotation="255" wrapText="1"/>
    </xf>
    <xf numFmtId="0" fontId="56" fillId="11" borderId="47" xfId="0" applyFont="1" applyFill="1" applyBorder="1" applyAlignment="1">
      <alignment horizontal="center" vertical="center" textRotation="255" wrapText="1"/>
    </xf>
    <xf numFmtId="0" fontId="49" fillId="11" borderId="49" xfId="0" applyFont="1" applyFill="1" applyBorder="1" applyAlignment="1">
      <alignment horizontal="center" vertical="center" textRotation="255" wrapText="1" shrinkToFit="1"/>
    </xf>
    <xf numFmtId="0" fontId="49" fillId="11" borderId="72" xfId="0" applyFont="1" applyFill="1" applyBorder="1" applyAlignment="1">
      <alignment horizontal="center" vertical="center" textRotation="255" wrapText="1" shrinkToFit="1"/>
    </xf>
    <xf numFmtId="0" fontId="49" fillId="11" borderId="2" xfId="0" applyFont="1" applyFill="1" applyBorder="1" applyAlignment="1">
      <alignment horizontal="center" vertical="center" textRotation="255" wrapText="1" shrinkToFit="1"/>
    </xf>
    <xf numFmtId="0" fontId="49" fillId="11" borderId="49" xfId="0" applyFont="1" applyFill="1" applyBorder="1" applyAlignment="1">
      <alignment horizontal="center" vertical="center" textRotation="255" wrapText="1"/>
    </xf>
    <xf numFmtId="0" fontId="49" fillId="11" borderId="72" xfId="0" applyFont="1" applyFill="1" applyBorder="1" applyAlignment="1">
      <alignment horizontal="center" vertical="center" textRotation="255" wrapText="1"/>
    </xf>
    <xf numFmtId="0" fontId="49" fillId="11" borderId="2" xfId="0" applyFont="1" applyFill="1" applyBorder="1" applyAlignment="1">
      <alignment horizontal="center" vertical="center" textRotation="255" wrapText="1"/>
    </xf>
    <xf numFmtId="0" fontId="54" fillId="11" borderId="1" xfId="0" applyFont="1" applyFill="1" applyBorder="1" applyAlignment="1">
      <alignment horizontal="center" vertical="center" textRotation="255" wrapText="1" shrinkToFit="1" readingOrder="2"/>
    </xf>
    <xf numFmtId="0" fontId="54" fillId="11" borderId="1" xfId="0" applyFont="1" applyFill="1" applyBorder="1" applyAlignment="1">
      <alignment horizontal="center" vertical="center" textRotation="255" shrinkToFit="1" readingOrder="2"/>
    </xf>
    <xf numFmtId="0" fontId="57" fillId="11" borderId="49" xfId="0" applyFont="1" applyFill="1" applyBorder="1" applyAlignment="1">
      <alignment horizontal="center" vertical="center" textRotation="255" shrinkToFit="1" readingOrder="1"/>
    </xf>
    <xf numFmtId="0" fontId="57" fillId="11" borderId="2" xfId="0" applyFont="1" applyFill="1" applyBorder="1" applyAlignment="1">
      <alignment horizontal="center" vertical="center" textRotation="255" shrinkToFit="1" readingOrder="1"/>
    </xf>
    <xf numFmtId="0" fontId="57" fillId="11" borderId="49" xfId="0" applyFont="1" applyFill="1" applyBorder="1" applyAlignment="1">
      <alignment horizontal="center" vertical="center" textRotation="255" shrinkToFit="1" readingOrder="2"/>
    </xf>
    <xf numFmtId="0" fontId="49" fillId="9" borderId="105" xfId="0" applyFont="1" applyFill="1" applyBorder="1" applyAlignment="1">
      <alignment horizontal="center" vertical="center"/>
    </xf>
    <xf numFmtId="0" fontId="49" fillId="9" borderId="1" xfId="0" applyFont="1" applyFill="1" applyBorder="1" applyAlignment="1">
      <alignment horizontal="center" vertical="center"/>
    </xf>
    <xf numFmtId="0" fontId="48" fillId="0" borderId="24" xfId="0" applyFont="1" applyBorder="1" applyAlignment="1">
      <alignment horizontal="center" vertical="center"/>
    </xf>
    <xf numFmtId="0" fontId="48" fillId="0" borderId="25" xfId="0" applyFont="1" applyBorder="1" applyAlignment="1">
      <alignment horizontal="center" vertical="center"/>
    </xf>
    <xf numFmtId="0" fontId="48" fillId="0" borderId="26" xfId="0" applyFont="1" applyBorder="1" applyAlignment="1">
      <alignment horizontal="center" vertical="center"/>
    </xf>
    <xf numFmtId="0" fontId="49" fillId="0" borderId="105" xfId="0" applyFont="1" applyBorder="1" applyAlignment="1">
      <alignment horizontal="center" vertical="center"/>
    </xf>
    <xf numFmtId="0" fontId="49" fillId="0" borderId="1" xfId="0" applyFont="1" applyBorder="1" applyAlignment="1">
      <alignment horizontal="center" vertical="center"/>
    </xf>
    <xf numFmtId="0" fontId="49" fillId="0" borderId="3" xfId="0" applyFont="1" applyBorder="1" applyAlignment="1" applyProtection="1">
      <alignment horizontal="left" vertical="center"/>
      <protection locked="0"/>
    </xf>
    <xf numFmtId="0" fontId="49" fillId="0" borderId="54" xfId="0" applyFont="1" applyBorder="1" applyAlignment="1" applyProtection="1">
      <alignment horizontal="left" vertical="center"/>
      <protection locked="0"/>
    </xf>
    <xf numFmtId="0" fontId="49" fillId="0" borderId="51" xfId="0" applyFont="1" applyBorder="1" applyAlignment="1" applyProtection="1">
      <alignment horizontal="left" vertical="center"/>
      <protection locked="0"/>
    </xf>
    <xf numFmtId="0" fontId="49" fillId="0" borderId="112" xfId="0" applyFont="1" applyBorder="1" applyAlignment="1">
      <alignment horizontal="center" vertical="center"/>
    </xf>
    <xf numFmtId="0" fontId="49" fillId="0" borderId="54" xfId="0" applyFont="1" applyBorder="1" applyAlignment="1">
      <alignment horizontal="center" vertical="center"/>
    </xf>
    <xf numFmtId="0" fontId="49" fillId="0" borderId="4" xfId="0" applyFont="1" applyBorder="1" applyAlignment="1">
      <alignment horizontal="center" vertical="center"/>
    </xf>
    <xf numFmtId="0" fontId="65" fillId="0" borderId="49" xfId="0" applyFont="1" applyBorder="1" applyAlignment="1">
      <alignment horizontal="center" vertical="center" wrapText="1"/>
    </xf>
    <xf numFmtId="0" fontId="65" fillId="0" borderId="72"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1" xfId="0" applyFont="1" applyBorder="1" applyAlignment="1">
      <alignment horizontal="left" vertical="center" wrapText="1"/>
    </xf>
    <xf numFmtId="0" fontId="65" fillId="0" borderId="49" xfId="0" applyFont="1" applyBorder="1" applyAlignment="1">
      <alignment horizontal="left" vertical="top" wrapText="1"/>
    </xf>
    <xf numFmtId="0" fontId="65" fillId="0" borderId="72" xfId="0" applyFont="1" applyBorder="1" applyAlignment="1">
      <alignment horizontal="left" vertical="top" wrapText="1"/>
    </xf>
    <xf numFmtId="0" fontId="68" fillId="0" borderId="1" xfId="0" applyFont="1" applyBorder="1" applyAlignment="1">
      <alignment horizontal="left" vertical="top" wrapText="1"/>
    </xf>
    <xf numFmtId="0" fontId="65" fillId="0" borderId="49" xfId="0" applyFont="1" applyBorder="1" applyAlignment="1">
      <alignment horizontal="left" vertical="center" wrapText="1"/>
    </xf>
    <xf numFmtId="0" fontId="65" fillId="0" borderId="72" xfId="0" applyFont="1" applyBorder="1" applyAlignment="1">
      <alignment horizontal="left" vertical="center" wrapText="1"/>
    </xf>
  </cellXfs>
  <cellStyles count="7">
    <cellStyle name="パーセント" xfId="2" builtinId="5"/>
    <cellStyle name="ハイパーリンク" xfId="6" builtinId="8"/>
    <cellStyle name="桁区切り" xfId="1" builtinId="6"/>
    <cellStyle name="桁区切り 2" xfId="4" xr:uid="{F164DB07-0639-4C30-8C88-A9B0D84988F0}"/>
    <cellStyle name="桁区切り 2 2 3 2" xfId="5" xr:uid="{3A6CC8FB-868F-4F64-9854-38D75A8A6D8E}"/>
    <cellStyle name="標準" xfId="0" builtinId="0"/>
    <cellStyle name="標準 2" xfId="3" xr:uid="{A57E59F6-7DF5-481F-8779-DCFC880315F8}"/>
  </cellStyles>
  <dxfs count="3">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CCFF"/>
      <color rgb="FFB7DEE8"/>
      <color rgb="FF33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0</xdr:colOff>
      <xdr:row>45</xdr:row>
      <xdr:rowOff>0</xdr:rowOff>
    </xdr:from>
    <xdr:to>
      <xdr:col>13</xdr:col>
      <xdr:colOff>593463</xdr:colOff>
      <xdr:row>46</xdr:row>
      <xdr:rowOff>185904</xdr:rowOff>
    </xdr:to>
    <xdr:sp macro="" textlink="">
      <xdr:nvSpPr>
        <xdr:cNvPr id="2" name="下矢印吹き出し 2">
          <a:extLst>
            <a:ext uri="{FF2B5EF4-FFF2-40B4-BE49-F238E27FC236}">
              <a16:creationId xmlns:a16="http://schemas.microsoft.com/office/drawing/2014/main" id="{088E0284-444F-4CED-A660-A9016EFCE6BC}"/>
            </a:ext>
          </a:extLst>
        </xdr:cNvPr>
        <xdr:cNvSpPr/>
      </xdr:nvSpPr>
      <xdr:spPr>
        <a:xfrm>
          <a:off x="9525000" y="10020300"/>
          <a:ext cx="593463" cy="414504"/>
        </a:xfrm>
        <a:prstGeom prst="downArrowCallout">
          <a:avLst>
            <a:gd name="adj1" fmla="val 6818"/>
            <a:gd name="adj2" fmla="val 14091"/>
            <a:gd name="adj3" fmla="val 25000"/>
            <a:gd name="adj4" fmla="val 64977"/>
          </a:avLst>
        </a:prstGeom>
        <a:noFill/>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rPr>
            <a:t>要入力</a:t>
          </a:r>
          <a:endParaRPr kumimoji="1" lang="en-US" altLang="ja-JP"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93980</xdr:colOff>
      <xdr:row>0</xdr:row>
      <xdr:rowOff>114300</xdr:rowOff>
    </xdr:from>
    <xdr:to>
      <xdr:col>14</xdr:col>
      <xdr:colOff>703580</xdr:colOff>
      <xdr:row>7</xdr:row>
      <xdr:rowOff>99060</xdr:rowOff>
    </xdr:to>
    <xdr:sp macro="" textlink="">
      <xdr:nvSpPr>
        <xdr:cNvPr id="3" name="テキスト ボックス 2">
          <a:extLst>
            <a:ext uri="{FF2B5EF4-FFF2-40B4-BE49-F238E27FC236}">
              <a16:creationId xmlns:a16="http://schemas.microsoft.com/office/drawing/2014/main" id="{0D938CE8-6CA0-448A-9A72-483CD5714FED}"/>
            </a:ext>
          </a:extLst>
        </xdr:cNvPr>
        <xdr:cNvSpPr txBox="1"/>
      </xdr:nvSpPr>
      <xdr:spPr>
        <a:xfrm>
          <a:off x="8392160" y="114300"/>
          <a:ext cx="5181600" cy="1546860"/>
        </a:xfrm>
        <a:prstGeom prst="rect">
          <a:avLst/>
        </a:prstGeom>
        <a:solidFill>
          <a:srgbClr val="FFC000">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留意事項</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本様式は、補助金計算の一助のためのものです。</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事業費等の消費税の端数処理は切り捨てます。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（「国等の債権債務等の金額の端数計算に関する法律」を準用）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なお、資材販売業者等が出した見積書の訂正を要するものではありません。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（事業者は、１円未満の端数を四捨五入、切り捨て、切り上げいずれかの</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方法によっても差し支えないこととされています。）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333375</xdr:colOff>
          <xdr:row>5</xdr:row>
          <xdr:rowOff>200025</xdr:rowOff>
        </xdr:from>
        <xdr:to>
          <xdr:col>7</xdr:col>
          <xdr:colOff>285750</xdr:colOff>
          <xdr:row>5</xdr:row>
          <xdr:rowOff>438150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6</xdr:row>
          <xdr:rowOff>200025</xdr:rowOff>
        </xdr:from>
        <xdr:to>
          <xdr:col>7</xdr:col>
          <xdr:colOff>285750</xdr:colOff>
          <xdr:row>7</xdr:row>
          <xdr:rowOff>28575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6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7</xdr:row>
          <xdr:rowOff>200025</xdr:rowOff>
        </xdr:from>
        <xdr:to>
          <xdr:col>7</xdr:col>
          <xdr:colOff>285750</xdr:colOff>
          <xdr:row>8</xdr:row>
          <xdr:rowOff>28575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6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8</xdr:row>
          <xdr:rowOff>200025</xdr:rowOff>
        </xdr:from>
        <xdr:to>
          <xdr:col>7</xdr:col>
          <xdr:colOff>285750</xdr:colOff>
          <xdr:row>9</xdr:row>
          <xdr:rowOff>28575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9</xdr:row>
          <xdr:rowOff>200025</xdr:rowOff>
        </xdr:from>
        <xdr:to>
          <xdr:col>7</xdr:col>
          <xdr:colOff>285750</xdr:colOff>
          <xdr:row>9</xdr:row>
          <xdr:rowOff>438150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10</xdr:row>
          <xdr:rowOff>200025</xdr:rowOff>
        </xdr:from>
        <xdr:to>
          <xdr:col>7</xdr:col>
          <xdr:colOff>285750</xdr:colOff>
          <xdr:row>11</xdr:row>
          <xdr:rowOff>28575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11</xdr:row>
          <xdr:rowOff>200025</xdr:rowOff>
        </xdr:from>
        <xdr:to>
          <xdr:col>7</xdr:col>
          <xdr:colOff>285750</xdr:colOff>
          <xdr:row>11</xdr:row>
          <xdr:rowOff>438150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12</xdr:row>
          <xdr:rowOff>200025</xdr:rowOff>
        </xdr:from>
        <xdr:to>
          <xdr:col>7</xdr:col>
          <xdr:colOff>285750</xdr:colOff>
          <xdr:row>13</xdr:row>
          <xdr:rowOff>28575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6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13</xdr:row>
          <xdr:rowOff>200025</xdr:rowOff>
        </xdr:from>
        <xdr:to>
          <xdr:col>7</xdr:col>
          <xdr:colOff>285750</xdr:colOff>
          <xdr:row>14</xdr:row>
          <xdr:rowOff>28575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6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14</xdr:row>
          <xdr:rowOff>200025</xdr:rowOff>
        </xdr:from>
        <xdr:to>
          <xdr:col>7</xdr:col>
          <xdr:colOff>285750</xdr:colOff>
          <xdr:row>14</xdr:row>
          <xdr:rowOff>438150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15</xdr:row>
          <xdr:rowOff>200025</xdr:rowOff>
        </xdr:from>
        <xdr:to>
          <xdr:col>7</xdr:col>
          <xdr:colOff>285750</xdr:colOff>
          <xdr:row>16</xdr:row>
          <xdr:rowOff>28575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xdr:row>
          <xdr:rowOff>200025</xdr:rowOff>
        </xdr:from>
        <xdr:to>
          <xdr:col>7</xdr:col>
          <xdr:colOff>285750</xdr:colOff>
          <xdr:row>17</xdr:row>
          <xdr:rowOff>28575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17</xdr:row>
          <xdr:rowOff>200025</xdr:rowOff>
        </xdr:from>
        <xdr:to>
          <xdr:col>7</xdr:col>
          <xdr:colOff>285750</xdr:colOff>
          <xdr:row>17</xdr:row>
          <xdr:rowOff>438150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3.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ABC7C-4A8C-4840-AC31-3349B8EBCBB2}">
  <sheetPr>
    <tabColor rgb="FF92D050"/>
    <pageSetUpPr fitToPage="1"/>
  </sheetPr>
  <dimension ref="A1:AX51"/>
  <sheetViews>
    <sheetView tabSelected="1" view="pageBreakPreview" zoomScale="80" zoomScaleNormal="100" zoomScaleSheetLayoutView="80" workbookViewId="0">
      <selection activeCell="H4" sqref="H4:AB5"/>
    </sheetView>
  </sheetViews>
  <sheetFormatPr defaultColWidth="3.25" defaultRowHeight="13.5"/>
  <cols>
    <col min="1" max="42" width="3.25" style="101"/>
    <col min="43" max="46" width="1" style="101" customWidth="1"/>
    <col min="47" max="47" width="3.25" style="101"/>
    <col min="48" max="48" width="17.5" style="101" customWidth="1"/>
    <col min="49" max="49" width="13.375" style="101" customWidth="1"/>
    <col min="50" max="52" width="3.25" style="101"/>
    <col min="53" max="53" width="14.25" style="101" customWidth="1"/>
    <col min="54" max="54" width="18.25" style="101" customWidth="1"/>
    <col min="55" max="16384" width="3.25" style="101"/>
  </cols>
  <sheetData>
    <row r="1" spans="1:49" s="93" customFormat="1" ht="30" customHeight="1">
      <c r="A1" s="437" t="s">
        <v>538</v>
      </c>
      <c r="B1" s="437"/>
      <c r="C1" s="437"/>
      <c r="D1" s="437"/>
      <c r="E1" s="438" t="s">
        <v>576</v>
      </c>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I1" s="438"/>
      <c r="AJ1" s="438"/>
      <c r="AK1" s="438"/>
      <c r="AL1" s="438"/>
      <c r="AM1" s="92"/>
      <c r="AN1" s="92"/>
      <c r="AO1" s="92"/>
      <c r="AP1" s="92"/>
      <c r="AU1" s="93">
        <v>1</v>
      </c>
      <c r="AV1" s="93" t="s">
        <v>42</v>
      </c>
      <c r="AW1" s="105">
        <f>AH2</f>
        <v>1</v>
      </c>
    </row>
    <row r="2" spans="1:49" s="93" customFormat="1" ht="30" customHeight="1">
      <c r="A2" s="307" t="s">
        <v>43</v>
      </c>
      <c r="B2" s="307"/>
      <c r="C2" s="307"/>
      <c r="D2" s="307"/>
      <c r="E2" s="307"/>
      <c r="F2" s="307"/>
      <c r="G2" s="307"/>
      <c r="H2" s="307"/>
      <c r="I2" s="307"/>
      <c r="J2" s="307"/>
      <c r="K2" s="307"/>
      <c r="L2" s="307"/>
      <c r="M2" s="307"/>
      <c r="AC2" s="90"/>
      <c r="AD2" s="90"/>
      <c r="AE2" s="384" t="s">
        <v>42</v>
      </c>
      <c r="AF2" s="384"/>
      <c r="AG2" s="384"/>
      <c r="AH2" s="439">
        <v>1</v>
      </c>
      <c r="AI2" s="408"/>
      <c r="AJ2" s="408"/>
      <c r="AK2" s="409"/>
      <c r="AL2" s="361" t="s">
        <v>44</v>
      </c>
      <c r="AM2" s="362"/>
      <c r="AN2" s="363"/>
      <c r="AO2" s="408"/>
      <c r="AP2" s="409"/>
      <c r="AU2" s="93">
        <v>2</v>
      </c>
      <c r="AV2" s="93" t="s">
        <v>45</v>
      </c>
      <c r="AW2" s="105" t="str">
        <f>H3</f>
        <v>山形市</v>
      </c>
    </row>
    <row r="3" spans="1:49" s="93" customFormat="1" ht="30" customHeight="1">
      <c r="A3" s="384" t="s">
        <v>45</v>
      </c>
      <c r="B3" s="384"/>
      <c r="C3" s="384"/>
      <c r="D3" s="384"/>
      <c r="E3" s="384"/>
      <c r="F3" s="384"/>
      <c r="G3" s="384"/>
      <c r="H3" s="440" t="s">
        <v>580</v>
      </c>
      <c r="I3" s="441"/>
      <c r="J3" s="441"/>
      <c r="K3" s="441"/>
      <c r="L3" s="441"/>
      <c r="M3" s="441"/>
      <c r="N3" s="441"/>
      <c r="O3" s="441"/>
      <c r="P3" s="441"/>
      <c r="Q3" s="441"/>
      <c r="R3" s="441"/>
      <c r="S3" s="441"/>
      <c r="T3" s="441"/>
      <c r="U3" s="441"/>
      <c r="V3" s="441"/>
      <c r="W3" s="441"/>
      <c r="X3" s="441"/>
      <c r="Y3" s="441"/>
      <c r="Z3" s="441"/>
      <c r="AA3" s="441"/>
      <c r="AB3" s="442"/>
      <c r="AC3" s="361" t="s">
        <v>47</v>
      </c>
      <c r="AD3" s="362"/>
      <c r="AE3" s="362"/>
      <c r="AF3" s="363"/>
      <c r="AG3" s="446"/>
      <c r="AH3" s="446"/>
      <c r="AI3" s="446"/>
      <c r="AJ3" s="446"/>
      <c r="AK3" s="446"/>
      <c r="AL3" s="446"/>
      <c r="AM3" s="446"/>
      <c r="AN3" s="446"/>
      <c r="AO3" s="446"/>
      <c r="AP3" s="447"/>
      <c r="AW3" s="105"/>
    </row>
    <row r="4" spans="1:49" s="93" customFormat="1" ht="18" customHeight="1">
      <c r="A4" s="457" t="s">
        <v>46</v>
      </c>
      <c r="B4" s="458"/>
      <c r="C4" s="458"/>
      <c r="D4" s="458"/>
      <c r="E4" s="458"/>
      <c r="F4" s="458"/>
      <c r="G4" s="459"/>
      <c r="H4" s="463"/>
      <c r="I4" s="464"/>
      <c r="J4" s="464"/>
      <c r="K4" s="464"/>
      <c r="L4" s="464"/>
      <c r="M4" s="464"/>
      <c r="N4" s="464"/>
      <c r="O4" s="464"/>
      <c r="P4" s="464"/>
      <c r="Q4" s="464"/>
      <c r="R4" s="464"/>
      <c r="S4" s="464"/>
      <c r="T4" s="464"/>
      <c r="U4" s="464"/>
      <c r="V4" s="464"/>
      <c r="W4" s="464"/>
      <c r="X4" s="464"/>
      <c r="Y4" s="464"/>
      <c r="Z4" s="464"/>
      <c r="AA4" s="464"/>
      <c r="AB4" s="465"/>
      <c r="AC4" s="443" t="s">
        <v>49</v>
      </c>
      <c r="AD4" s="444"/>
      <c r="AE4" s="444"/>
      <c r="AF4" s="445"/>
      <c r="AG4" s="419" t="s">
        <v>50</v>
      </c>
      <c r="AH4" s="420"/>
      <c r="AI4" s="420"/>
      <c r="AJ4" s="420"/>
      <c r="AK4" s="420"/>
      <c r="AL4" s="420"/>
      <c r="AM4" s="424"/>
      <c r="AN4" s="424"/>
      <c r="AO4" s="424" t="s">
        <v>51</v>
      </c>
      <c r="AP4" s="449"/>
      <c r="AU4" s="93">
        <v>4</v>
      </c>
      <c r="AV4" s="93" t="s">
        <v>48</v>
      </c>
      <c r="AW4" s="105">
        <f>H6</f>
        <v>0</v>
      </c>
    </row>
    <row r="5" spans="1:49" s="93" customFormat="1" ht="18" customHeight="1">
      <c r="A5" s="460"/>
      <c r="B5" s="461"/>
      <c r="C5" s="461"/>
      <c r="D5" s="461"/>
      <c r="E5" s="461"/>
      <c r="F5" s="461"/>
      <c r="G5" s="462"/>
      <c r="H5" s="466"/>
      <c r="I5" s="467"/>
      <c r="J5" s="467"/>
      <c r="K5" s="467"/>
      <c r="L5" s="467"/>
      <c r="M5" s="467"/>
      <c r="N5" s="467"/>
      <c r="O5" s="467"/>
      <c r="P5" s="467"/>
      <c r="Q5" s="467"/>
      <c r="R5" s="467"/>
      <c r="S5" s="467"/>
      <c r="T5" s="467"/>
      <c r="U5" s="467"/>
      <c r="V5" s="467"/>
      <c r="W5" s="467"/>
      <c r="X5" s="467"/>
      <c r="Y5" s="467"/>
      <c r="Z5" s="467"/>
      <c r="AA5" s="467"/>
      <c r="AB5" s="468"/>
      <c r="AC5" s="402"/>
      <c r="AD5" s="403"/>
      <c r="AE5" s="403"/>
      <c r="AF5" s="404"/>
      <c r="AG5" s="450" t="s">
        <v>52</v>
      </c>
      <c r="AH5" s="451"/>
      <c r="AI5" s="451"/>
      <c r="AJ5" s="451"/>
      <c r="AK5" s="451"/>
      <c r="AL5" s="451"/>
      <c r="AM5" s="452"/>
      <c r="AN5" s="452"/>
      <c r="AO5" s="452" t="s">
        <v>51</v>
      </c>
      <c r="AP5" s="453"/>
      <c r="AW5" s="105"/>
    </row>
    <row r="6" spans="1:49" s="93" customFormat="1" ht="18" customHeight="1">
      <c r="A6" s="443" t="s">
        <v>48</v>
      </c>
      <c r="B6" s="444"/>
      <c r="C6" s="444"/>
      <c r="D6" s="444"/>
      <c r="E6" s="444"/>
      <c r="F6" s="444"/>
      <c r="G6" s="445"/>
      <c r="H6" s="419"/>
      <c r="I6" s="420"/>
      <c r="J6" s="420"/>
      <c r="K6" s="420"/>
      <c r="L6" s="420"/>
      <c r="M6" s="420"/>
      <c r="N6" s="420"/>
      <c r="O6" s="420"/>
      <c r="P6" s="420"/>
      <c r="Q6" s="420"/>
      <c r="R6" s="420"/>
      <c r="S6" s="420"/>
      <c r="T6" s="420"/>
      <c r="U6" s="420"/>
      <c r="V6" s="420"/>
      <c r="W6" s="420"/>
      <c r="X6" s="420"/>
      <c r="Y6" s="420"/>
      <c r="Z6" s="420"/>
      <c r="AA6" s="420"/>
      <c r="AB6" s="433"/>
      <c r="AC6" s="402"/>
      <c r="AD6" s="403"/>
      <c r="AE6" s="403"/>
      <c r="AF6" s="404"/>
      <c r="AG6" s="454" t="s">
        <v>565</v>
      </c>
      <c r="AH6" s="455"/>
      <c r="AI6" s="455"/>
      <c r="AJ6" s="455"/>
      <c r="AK6" s="455"/>
      <c r="AL6" s="455"/>
      <c r="AM6" s="426"/>
      <c r="AN6" s="426"/>
      <c r="AO6" s="426" t="s">
        <v>51</v>
      </c>
      <c r="AP6" s="456"/>
      <c r="AU6" s="93">
        <v>5</v>
      </c>
      <c r="AV6" s="93" t="s">
        <v>47</v>
      </c>
      <c r="AW6" s="106">
        <f>AG3</f>
        <v>0</v>
      </c>
    </row>
    <row r="7" spans="1:49" s="93" customFormat="1" ht="18" customHeight="1">
      <c r="A7" s="402"/>
      <c r="B7" s="403"/>
      <c r="C7" s="403"/>
      <c r="D7" s="403"/>
      <c r="E7" s="403"/>
      <c r="F7" s="403"/>
      <c r="G7" s="404"/>
      <c r="H7" s="421"/>
      <c r="I7" s="422"/>
      <c r="J7" s="422"/>
      <c r="K7" s="422"/>
      <c r="L7" s="422"/>
      <c r="M7" s="422"/>
      <c r="N7" s="422"/>
      <c r="O7" s="422"/>
      <c r="P7" s="422"/>
      <c r="Q7" s="422"/>
      <c r="R7" s="422"/>
      <c r="S7" s="422"/>
      <c r="T7" s="422"/>
      <c r="U7" s="422"/>
      <c r="V7" s="422"/>
      <c r="W7" s="422"/>
      <c r="X7" s="422"/>
      <c r="Y7" s="422"/>
      <c r="Z7" s="422"/>
      <c r="AA7" s="422"/>
      <c r="AB7" s="448"/>
      <c r="AC7" s="405"/>
      <c r="AD7" s="406"/>
      <c r="AE7" s="406"/>
      <c r="AF7" s="407"/>
      <c r="AG7" s="431" t="s">
        <v>566</v>
      </c>
      <c r="AH7" s="432"/>
      <c r="AI7" s="432"/>
      <c r="AJ7" s="432"/>
      <c r="AK7" s="432"/>
      <c r="AL7" s="432"/>
      <c r="AM7" s="432"/>
      <c r="AN7" s="432"/>
      <c r="AO7" s="90"/>
      <c r="AP7" s="91" t="s">
        <v>56</v>
      </c>
      <c r="AU7" s="93">
        <v>6</v>
      </c>
      <c r="AV7" s="93" t="s">
        <v>53</v>
      </c>
      <c r="AW7" s="105">
        <f>AM4</f>
        <v>0</v>
      </c>
    </row>
    <row r="8" spans="1:49" s="93" customFormat="1" ht="18" customHeight="1">
      <c r="A8" s="323" t="s">
        <v>54</v>
      </c>
      <c r="B8" s="324"/>
      <c r="C8" s="324"/>
      <c r="D8" s="324"/>
      <c r="E8" s="324"/>
      <c r="F8" s="324"/>
      <c r="G8" s="325"/>
      <c r="H8" s="419"/>
      <c r="I8" s="420"/>
      <c r="J8" s="420"/>
      <c r="K8" s="420"/>
      <c r="L8" s="420"/>
      <c r="M8" s="420"/>
      <c r="N8" s="420"/>
      <c r="O8" s="420"/>
      <c r="P8" s="420"/>
      <c r="Q8" s="420"/>
      <c r="R8" s="420"/>
      <c r="S8" s="420"/>
      <c r="T8" s="420"/>
      <c r="U8" s="420"/>
      <c r="V8" s="420"/>
      <c r="W8" s="420"/>
      <c r="X8" s="420"/>
      <c r="Y8" s="420"/>
      <c r="Z8" s="420"/>
      <c r="AA8" s="420"/>
      <c r="AB8" s="433"/>
      <c r="AC8" s="402" t="s">
        <v>59</v>
      </c>
      <c r="AD8" s="403"/>
      <c r="AE8" s="403"/>
      <c r="AF8" s="404"/>
      <c r="AG8" s="423" t="s">
        <v>60</v>
      </c>
      <c r="AH8" s="424"/>
      <c r="AI8" s="424"/>
      <c r="AJ8" s="427" t="s">
        <v>61</v>
      </c>
      <c r="AK8" s="428"/>
      <c r="AL8" s="95"/>
      <c r="AM8" s="428" t="s">
        <v>62</v>
      </c>
      <c r="AN8" s="428"/>
      <c r="AO8" s="95"/>
      <c r="AP8" s="96" t="s">
        <v>56</v>
      </c>
      <c r="AU8" s="93">
        <v>7</v>
      </c>
      <c r="AV8" s="93" t="s">
        <v>55</v>
      </c>
      <c r="AW8" s="107">
        <f>AO7</f>
        <v>0</v>
      </c>
    </row>
    <row r="9" spans="1:49" s="93" customFormat="1" ht="18" customHeight="1">
      <c r="A9" s="326"/>
      <c r="B9" s="327"/>
      <c r="C9" s="327"/>
      <c r="D9" s="327"/>
      <c r="E9" s="327"/>
      <c r="F9" s="327"/>
      <c r="G9" s="328"/>
      <c r="H9" s="434"/>
      <c r="I9" s="435"/>
      <c r="J9" s="435"/>
      <c r="K9" s="435"/>
      <c r="L9" s="435"/>
      <c r="M9" s="435"/>
      <c r="N9" s="435"/>
      <c r="O9" s="435"/>
      <c r="P9" s="435"/>
      <c r="Q9" s="435"/>
      <c r="R9" s="435"/>
      <c r="S9" s="435"/>
      <c r="T9" s="435"/>
      <c r="U9" s="435"/>
      <c r="V9" s="435"/>
      <c r="W9" s="435"/>
      <c r="X9" s="435"/>
      <c r="Y9" s="435"/>
      <c r="Z9" s="435"/>
      <c r="AA9" s="435"/>
      <c r="AB9" s="436"/>
      <c r="AC9" s="402"/>
      <c r="AD9" s="403"/>
      <c r="AE9" s="403"/>
      <c r="AF9" s="404"/>
      <c r="AG9" s="425"/>
      <c r="AH9" s="426"/>
      <c r="AI9" s="426"/>
      <c r="AJ9" s="429" t="s">
        <v>64</v>
      </c>
      <c r="AK9" s="430"/>
      <c r="AL9" s="97"/>
      <c r="AM9" s="430" t="s">
        <v>62</v>
      </c>
      <c r="AN9" s="430"/>
      <c r="AO9" s="97"/>
      <c r="AP9" s="98" t="s">
        <v>56</v>
      </c>
      <c r="AU9" s="93">
        <v>8</v>
      </c>
      <c r="AV9" s="93" t="s">
        <v>57</v>
      </c>
      <c r="AW9" s="105">
        <f>AO8+AO9</f>
        <v>0</v>
      </c>
    </row>
    <row r="10" spans="1:49" s="93" customFormat="1" ht="18" customHeight="1">
      <c r="A10" s="323" t="s">
        <v>58</v>
      </c>
      <c r="B10" s="324"/>
      <c r="C10" s="324"/>
      <c r="D10" s="324"/>
      <c r="E10" s="324"/>
      <c r="F10" s="324"/>
      <c r="G10" s="325"/>
      <c r="H10" s="419"/>
      <c r="I10" s="420"/>
      <c r="J10" s="420"/>
      <c r="K10" s="420"/>
      <c r="L10" s="420"/>
      <c r="M10" s="420"/>
      <c r="N10" s="420"/>
      <c r="O10" s="420"/>
      <c r="P10" s="420"/>
      <c r="Q10" s="420"/>
      <c r="R10" s="420"/>
      <c r="S10" s="420"/>
      <c r="T10" s="420"/>
      <c r="U10" s="420"/>
      <c r="V10" s="420"/>
      <c r="W10" s="420"/>
      <c r="X10" s="420"/>
      <c r="Y10" s="420"/>
      <c r="Z10" s="420"/>
      <c r="AA10" s="420"/>
      <c r="AB10" s="420"/>
      <c r="AC10" s="405"/>
      <c r="AD10" s="406"/>
      <c r="AE10" s="406"/>
      <c r="AF10" s="407"/>
      <c r="AG10" s="431" t="s">
        <v>552</v>
      </c>
      <c r="AH10" s="432"/>
      <c r="AI10" s="432"/>
      <c r="AJ10" s="432"/>
      <c r="AK10" s="432"/>
      <c r="AL10" s="432"/>
      <c r="AM10" s="432"/>
      <c r="AN10" s="432"/>
      <c r="AO10" s="90"/>
      <c r="AP10" s="91" t="s">
        <v>56</v>
      </c>
      <c r="AU10" s="93">
        <v>9</v>
      </c>
      <c r="AV10" s="93" t="s">
        <v>63</v>
      </c>
      <c r="AW10" s="105">
        <f>AO10</f>
        <v>0</v>
      </c>
    </row>
    <row r="11" spans="1:49" s="93" customFormat="1" ht="30" customHeight="1">
      <c r="A11" s="416"/>
      <c r="B11" s="417"/>
      <c r="C11" s="417"/>
      <c r="D11" s="417"/>
      <c r="E11" s="417"/>
      <c r="F11" s="417"/>
      <c r="G11" s="418"/>
      <c r="H11" s="421"/>
      <c r="I11" s="422"/>
      <c r="J11" s="422"/>
      <c r="K11" s="422"/>
      <c r="L11" s="422"/>
      <c r="M11" s="422"/>
      <c r="N11" s="422"/>
      <c r="O11" s="422"/>
      <c r="P11" s="422"/>
      <c r="Q11" s="422"/>
      <c r="R11" s="422"/>
      <c r="S11" s="422"/>
      <c r="T11" s="422"/>
      <c r="U11" s="422"/>
      <c r="V11" s="422"/>
      <c r="W11" s="422"/>
      <c r="X11" s="422"/>
      <c r="Y11" s="422"/>
      <c r="Z11" s="422"/>
      <c r="AA11" s="422"/>
      <c r="AB11" s="422"/>
      <c r="AC11" s="311" t="s">
        <v>65</v>
      </c>
      <c r="AD11" s="312"/>
      <c r="AE11" s="312"/>
      <c r="AF11" s="313"/>
      <c r="AG11" s="410"/>
      <c r="AH11" s="411"/>
      <c r="AI11" s="411"/>
      <c r="AJ11" s="411"/>
      <c r="AK11" s="411"/>
      <c r="AL11" s="411"/>
      <c r="AM11" s="411"/>
      <c r="AN11" s="411"/>
      <c r="AO11" s="411"/>
      <c r="AP11" s="412"/>
      <c r="AU11" s="93">
        <v>10</v>
      </c>
      <c r="AV11" s="93" t="s">
        <v>65</v>
      </c>
      <c r="AW11" s="107">
        <f>AG11</f>
        <v>0</v>
      </c>
    </row>
    <row r="12" spans="1:49" s="93" customFormat="1" ht="30" customHeight="1">
      <c r="A12" s="416"/>
      <c r="B12" s="417"/>
      <c r="C12" s="417"/>
      <c r="D12" s="417"/>
      <c r="E12" s="417"/>
      <c r="F12" s="417"/>
      <c r="G12" s="418"/>
      <c r="H12" s="421"/>
      <c r="I12" s="422"/>
      <c r="J12" s="422"/>
      <c r="K12" s="422"/>
      <c r="L12" s="422"/>
      <c r="M12" s="422"/>
      <c r="N12" s="422"/>
      <c r="O12" s="422"/>
      <c r="P12" s="422"/>
      <c r="Q12" s="422"/>
      <c r="R12" s="422"/>
      <c r="S12" s="422"/>
      <c r="T12" s="422"/>
      <c r="U12" s="422"/>
      <c r="V12" s="422"/>
      <c r="W12" s="422"/>
      <c r="X12" s="422"/>
      <c r="Y12" s="422"/>
      <c r="Z12" s="422"/>
      <c r="AA12" s="422"/>
      <c r="AB12" s="422"/>
      <c r="AC12" s="311" t="s">
        <v>68</v>
      </c>
      <c r="AD12" s="312"/>
      <c r="AE12" s="312"/>
      <c r="AF12" s="313"/>
      <c r="AG12" s="410"/>
      <c r="AH12" s="411"/>
      <c r="AI12" s="411"/>
      <c r="AJ12" s="411"/>
      <c r="AK12" s="411"/>
      <c r="AL12" s="411"/>
      <c r="AM12" s="411"/>
      <c r="AN12" s="411"/>
      <c r="AO12" s="411"/>
      <c r="AP12" s="412"/>
      <c r="AU12" s="93">
        <v>11</v>
      </c>
      <c r="AV12" s="93" t="s">
        <v>66</v>
      </c>
      <c r="AW12" s="107">
        <f>AG12</f>
        <v>0</v>
      </c>
    </row>
    <row r="13" spans="1:49" s="93" customFormat="1" ht="30" customHeight="1">
      <c r="A13" s="385" t="s">
        <v>70</v>
      </c>
      <c r="B13" s="385"/>
      <c r="C13" s="385"/>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5"/>
      <c r="AK13" s="385"/>
      <c r="AL13" s="385"/>
      <c r="AM13" s="385"/>
      <c r="AN13" s="385"/>
      <c r="AO13" s="385"/>
      <c r="AP13" s="385"/>
      <c r="AU13" s="93">
        <v>12</v>
      </c>
      <c r="AV13" s="93" t="s">
        <v>67</v>
      </c>
      <c r="AW13" s="107">
        <f>V15</f>
        <v>0</v>
      </c>
    </row>
    <row r="14" spans="1:49" s="93" customFormat="1" ht="36" customHeight="1">
      <c r="A14" s="311" t="s">
        <v>72</v>
      </c>
      <c r="B14" s="312"/>
      <c r="C14" s="312"/>
      <c r="D14" s="312"/>
      <c r="E14" s="312"/>
      <c r="F14" s="312"/>
      <c r="G14" s="312"/>
      <c r="H14" s="312"/>
      <c r="I14" s="312"/>
      <c r="J14" s="312"/>
      <c r="K14" s="312"/>
      <c r="L14" s="312"/>
      <c r="M14" s="312"/>
      <c r="N14" s="312"/>
      <c r="O14" s="312"/>
      <c r="P14" s="312"/>
      <c r="Q14" s="312"/>
      <c r="R14" s="312"/>
      <c r="S14" s="312"/>
      <c r="T14" s="312"/>
      <c r="U14" s="313"/>
      <c r="V14" s="413" t="s">
        <v>73</v>
      </c>
      <c r="W14" s="414"/>
      <c r="X14" s="414"/>
      <c r="Y14" s="414"/>
      <c r="Z14" s="414"/>
      <c r="AA14" s="414"/>
      <c r="AB14" s="414"/>
      <c r="AC14" s="414"/>
      <c r="AD14" s="414"/>
      <c r="AE14" s="414"/>
      <c r="AF14" s="414"/>
      <c r="AG14" s="414"/>
      <c r="AH14" s="414"/>
      <c r="AI14" s="414"/>
      <c r="AJ14" s="414"/>
      <c r="AK14" s="414"/>
      <c r="AL14" s="414"/>
      <c r="AM14" s="414"/>
      <c r="AN14" s="414"/>
      <c r="AO14" s="414"/>
      <c r="AP14" s="415"/>
      <c r="AU14" s="93">
        <v>13</v>
      </c>
      <c r="AV14" s="93" t="s">
        <v>69</v>
      </c>
      <c r="AW14" s="108">
        <f>A25</f>
        <v>12</v>
      </c>
    </row>
    <row r="15" spans="1:49" s="93" customFormat="1" ht="30" customHeight="1">
      <c r="A15" s="393"/>
      <c r="B15" s="394"/>
      <c r="C15" s="394"/>
      <c r="D15" s="394"/>
      <c r="E15" s="394"/>
      <c r="F15" s="394"/>
      <c r="G15" s="394"/>
      <c r="H15" s="394"/>
      <c r="I15" s="394"/>
      <c r="J15" s="394"/>
      <c r="K15" s="394"/>
      <c r="L15" s="394"/>
      <c r="M15" s="394"/>
      <c r="N15" s="394"/>
      <c r="O15" s="394"/>
      <c r="P15" s="394"/>
      <c r="Q15" s="394"/>
      <c r="R15" s="394"/>
      <c r="S15" s="394"/>
      <c r="T15" s="394"/>
      <c r="U15" s="395"/>
      <c r="V15" s="393"/>
      <c r="W15" s="394"/>
      <c r="X15" s="394"/>
      <c r="Y15" s="394"/>
      <c r="Z15" s="394"/>
      <c r="AA15" s="394"/>
      <c r="AB15" s="394"/>
      <c r="AC15" s="394"/>
      <c r="AD15" s="394"/>
      <c r="AE15" s="394"/>
      <c r="AF15" s="394"/>
      <c r="AG15" s="394"/>
      <c r="AH15" s="394"/>
      <c r="AI15" s="394"/>
      <c r="AJ15" s="394"/>
      <c r="AK15" s="394"/>
      <c r="AL15" s="394"/>
      <c r="AM15" s="394"/>
      <c r="AN15" s="394"/>
      <c r="AO15" s="394"/>
      <c r="AP15" s="395"/>
      <c r="AU15" s="93">
        <v>14</v>
      </c>
      <c r="AV15" s="93" t="s">
        <v>71</v>
      </c>
      <c r="AW15" s="108">
        <f>D25</f>
        <v>15</v>
      </c>
    </row>
    <row r="16" spans="1:49" s="93" customFormat="1" ht="30" customHeight="1">
      <c r="A16" s="329"/>
      <c r="B16" s="330"/>
      <c r="C16" s="330"/>
      <c r="D16" s="330"/>
      <c r="E16" s="330"/>
      <c r="F16" s="330"/>
      <c r="G16" s="330"/>
      <c r="H16" s="330"/>
      <c r="I16" s="330"/>
      <c r="J16" s="330"/>
      <c r="K16" s="330"/>
      <c r="L16" s="330"/>
      <c r="M16" s="330"/>
      <c r="N16" s="330"/>
      <c r="O16" s="330"/>
      <c r="P16" s="330"/>
      <c r="Q16" s="330"/>
      <c r="R16" s="330"/>
      <c r="S16" s="330"/>
      <c r="T16" s="330"/>
      <c r="U16" s="331"/>
      <c r="V16" s="329"/>
      <c r="W16" s="330"/>
      <c r="X16" s="330"/>
      <c r="Y16" s="330"/>
      <c r="Z16" s="330"/>
      <c r="AA16" s="330"/>
      <c r="AB16" s="330"/>
      <c r="AC16" s="330"/>
      <c r="AD16" s="330"/>
      <c r="AE16" s="330"/>
      <c r="AF16" s="330"/>
      <c r="AG16" s="330"/>
      <c r="AH16" s="330"/>
      <c r="AI16" s="330"/>
      <c r="AJ16" s="330"/>
      <c r="AK16" s="330"/>
      <c r="AL16" s="330"/>
      <c r="AM16" s="330"/>
      <c r="AN16" s="330"/>
      <c r="AO16" s="330"/>
      <c r="AP16" s="331"/>
      <c r="AU16" s="93">
        <v>15</v>
      </c>
      <c r="AV16" s="93" t="s">
        <v>74</v>
      </c>
      <c r="AW16" s="108">
        <f>G25</f>
        <v>3</v>
      </c>
    </row>
    <row r="17" spans="1:50" s="93" customFormat="1" ht="30" customHeight="1">
      <c r="A17" s="329"/>
      <c r="B17" s="330"/>
      <c r="C17" s="330"/>
      <c r="D17" s="330"/>
      <c r="E17" s="330"/>
      <c r="F17" s="330"/>
      <c r="G17" s="330"/>
      <c r="H17" s="330"/>
      <c r="I17" s="330"/>
      <c r="J17" s="330"/>
      <c r="K17" s="330"/>
      <c r="L17" s="330"/>
      <c r="M17" s="330"/>
      <c r="N17" s="330"/>
      <c r="O17" s="330"/>
      <c r="P17" s="330"/>
      <c r="Q17" s="330"/>
      <c r="R17" s="330"/>
      <c r="S17" s="330"/>
      <c r="T17" s="330"/>
      <c r="U17" s="331"/>
      <c r="V17" s="329"/>
      <c r="W17" s="330"/>
      <c r="X17" s="330"/>
      <c r="Y17" s="330"/>
      <c r="Z17" s="330"/>
      <c r="AA17" s="330"/>
      <c r="AB17" s="330"/>
      <c r="AC17" s="330"/>
      <c r="AD17" s="330"/>
      <c r="AE17" s="330"/>
      <c r="AF17" s="330"/>
      <c r="AG17" s="330"/>
      <c r="AH17" s="330"/>
      <c r="AI17" s="330"/>
      <c r="AJ17" s="330"/>
      <c r="AK17" s="330"/>
      <c r="AL17" s="330"/>
      <c r="AM17" s="330"/>
      <c r="AN17" s="330"/>
      <c r="AO17" s="330"/>
      <c r="AP17" s="331"/>
      <c r="AU17" s="93">
        <v>16</v>
      </c>
      <c r="AV17" s="93" t="s">
        <v>75</v>
      </c>
      <c r="AW17" s="105">
        <f>J25</f>
        <v>0</v>
      </c>
    </row>
    <row r="18" spans="1:50" s="93" customFormat="1" ht="30" customHeight="1">
      <c r="A18" s="329"/>
      <c r="B18" s="330"/>
      <c r="C18" s="330"/>
      <c r="D18" s="330"/>
      <c r="E18" s="330"/>
      <c r="F18" s="330"/>
      <c r="G18" s="330"/>
      <c r="H18" s="330"/>
      <c r="I18" s="330"/>
      <c r="J18" s="330"/>
      <c r="K18" s="330"/>
      <c r="L18" s="330"/>
      <c r="M18" s="330"/>
      <c r="N18" s="330"/>
      <c r="O18" s="330"/>
      <c r="P18" s="330"/>
      <c r="Q18" s="330"/>
      <c r="R18" s="330"/>
      <c r="S18" s="330"/>
      <c r="T18" s="330"/>
      <c r="U18" s="331"/>
      <c r="V18" s="329"/>
      <c r="W18" s="330"/>
      <c r="X18" s="330"/>
      <c r="Y18" s="330"/>
      <c r="Z18" s="330"/>
      <c r="AA18" s="330"/>
      <c r="AB18" s="330"/>
      <c r="AC18" s="330"/>
      <c r="AD18" s="330"/>
      <c r="AE18" s="330"/>
      <c r="AF18" s="330"/>
      <c r="AG18" s="330"/>
      <c r="AH18" s="330"/>
      <c r="AI18" s="330"/>
      <c r="AJ18" s="330"/>
      <c r="AK18" s="330"/>
      <c r="AL18" s="330"/>
      <c r="AM18" s="330"/>
      <c r="AN18" s="330"/>
      <c r="AO18" s="330"/>
      <c r="AP18" s="331"/>
      <c r="AU18" s="93">
        <v>17</v>
      </c>
      <c r="AV18" s="93" t="s">
        <v>76</v>
      </c>
      <c r="AW18" s="105" t="str">
        <f>AB25</f>
        <v>R10</v>
      </c>
    </row>
    <row r="19" spans="1:50" s="93" customFormat="1" ht="30" customHeight="1">
      <c r="A19" s="329"/>
      <c r="B19" s="330"/>
      <c r="C19" s="330"/>
      <c r="D19" s="330"/>
      <c r="E19" s="330"/>
      <c r="F19" s="330"/>
      <c r="G19" s="330"/>
      <c r="H19" s="330"/>
      <c r="I19" s="330"/>
      <c r="J19" s="330"/>
      <c r="K19" s="330"/>
      <c r="L19" s="330"/>
      <c r="M19" s="330"/>
      <c r="N19" s="330"/>
      <c r="O19" s="330"/>
      <c r="P19" s="330"/>
      <c r="Q19" s="330"/>
      <c r="R19" s="330"/>
      <c r="S19" s="330"/>
      <c r="T19" s="330"/>
      <c r="U19" s="331"/>
      <c r="V19" s="329"/>
      <c r="W19" s="330"/>
      <c r="X19" s="330"/>
      <c r="Y19" s="330"/>
      <c r="Z19" s="330"/>
      <c r="AA19" s="330"/>
      <c r="AB19" s="330"/>
      <c r="AC19" s="330"/>
      <c r="AD19" s="330"/>
      <c r="AE19" s="330"/>
      <c r="AF19" s="330"/>
      <c r="AG19" s="330"/>
      <c r="AH19" s="330"/>
      <c r="AI19" s="330"/>
      <c r="AJ19" s="330"/>
      <c r="AK19" s="330"/>
      <c r="AL19" s="330"/>
      <c r="AM19" s="330"/>
      <c r="AN19" s="330"/>
      <c r="AO19" s="330"/>
      <c r="AP19" s="331"/>
      <c r="AU19" s="93">
        <v>18</v>
      </c>
      <c r="AV19" s="93" t="s">
        <v>77</v>
      </c>
      <c r="AW19" s="107">
        <f>A29</f>
        <v>0</v>
      </c>
    </row>
    <row r="20" spans="1:50" s="93" customFormat="1" ht="30" customHeight="1">
      <c r="A20" s="329"/>
      <c r="B20" s="330"/>
      <c r="C20" s="330"/>
      <c r="D20" s="330"/>
      <c r="E20" s="330"/>
      <c r="F20" s="330"/>
      <c r="G20" s="330"/>
      <c r="H20" s="330"/>
      <c r="I20" s="330"/>
      <c r="J20" s="330"/>
      <c r="K20" s="330"/>
      <c r="L20" s="330"/>
      <c r="M20" s="330"/>
      <c r="N20" s="330"/>
      <c r="O20" s="330"/>
      <c r="P20" s="330"/>
      <c r="Q20" s="330"/>
      <c r="R20" s="330"/>
      <c r="S20" s="330"/>
      <c r="T20" s="330"/>
      <c r="U20" s="331"/>
      <c r="V20" s="329"/>
      <c r="W20" s="330"/>
      <c r="X20" s="330"/>
      <c r="Y20" s="330"/>
      <c r="Z20" s="330"/>
      <c r="AA20" s="330"/>
      <c r="AB20" s="330"/>
      <c r="AC20" s="330"/>
      <c r="AD20" s="330"/>
      <c r="AE20" s="330"/>
      <c r="AF20" s="330"/>
      <c r="AG20" s="330"/>
      <c r="AH20" s="330"/>
      <c r="AI20" s="330"/>
      <c r="AJ20" s="330"/>
      <c r="AK20" s="330"/>
      <c r="AL20" s="330"/>
      <c r="AM20" s="330"/>
      <c r="AN20" s="330"/>
      <c r="AO20" s="330"/>
      <c r="AP20" s="331"/>
      <c r="AU20" s="93">
        <v>19</v>
      </c>
      <c r="AV20" s="93" t="s">
        <v>78</v>
      </c>
      <c r="AW20" s="107">
        <f>D29</f>
        <v>0</v>
      </c>
    </row>
    <row r="21" spans="1:50" s="93" customFormat="1" ht="30" customHeight="1">
      <c r="A21" s="329"/>
      <c r="B21" s="330"/>
      <c r="C21" s="330"/>
      <c r="D21" s="330"/>
      <c r="E21" s="330"/>
      <c r="F21" s="330"/>
      <c r="G21" s="330"/>
      <c r="H21" s="330"/>
      <c r="I21" s="330"/>
      <c r="J21" s="330"/>
      <c r="K21" s="330"/>
      <c r="L21" s="330"/>
      <c r="M21" s="330"/>
      <c r="N21" s="330"/>
      <c r="O21" s="330"/>
      <c r="P21" s="330"/>
      <c r="Q21" s="330"/>
      <c r="R21" s="330"/>
      <c r="S21" s="330"/>
      <c r="T21" s="330"/>
      <c r="U21" s="331"/>
      <c r="V21" s="329"/>
      <c r="W21" s="330"/>
      <c r="X21" s="330"/>
      <c r="Y21" s="330"/>
      <c r="Z21" s="330"/>
      <c r="AA21" s="330"/>
      <c r="AB21" s="330"/>
      <c r="AC21" s="330"/>
      <c r="AD21" s="330"/>
      <c r="AE21" s="330"/>
      <c r="AF21" s="330"/>
      <c r="AG21" s="330"/>
      <c r="AH21" s="330"/>
      <c r="AI21" s="330"/>
      <c r="AJ21" s="330"/>
      <c r="AK21" s="330"/>
      <c r="AL21" s="330"/>
      <c r="AM21" s="330"/>
      <c r="AN21" s="330"/>
      <c r="AO21" s="330"/>
      <c r="AP21" s="331"/>
      <c r="AU21" s="93">
        <v>20</v>
      </c>
      <c r="AV21" s="93" t="s">
        <v>79</v>
      </c>
      <c r="AW21" s="109" t="str">
        <f>G29</f>
        <v/>
      </c>
    </row>
    <row r="22" spans="1:50" s="93" customFormat="1" ht="30" customHeight="1">
      <c r="A22" s="332"/>
      <c r="B22" s="333"/>
      <c r="C22" s="333"/>
      <c r="D22" s="333"/>
      <c r="E22" s="333"/>
      <c r="F22" s="333"/>
      <c r="G22" s="333"/>
      <c r="H22" s="333"/>
      <c r="I22" s="333"/>
      <c r="J22" s="333"/>
      <c r="K22" s="333"/>
      <c r="L22" s="333"/>
      <c r="M22" s="333"/>
      <c r="N22" s="333"/>
      <c r="O22" s="333"/>
      <c r="P22" s="333"/>
      <c r="Q22" s="333"/>
      <c r="R22" s="333"/>
      <c r="S22" s="333"/>
      <c r="T22" s="333"/>
      <c r="U22" s="334"/>
      <c r="V22" s="332"/>
      <c r="W22" s="333"/>
      <c r="X22" s="333"/>
      <c r="Y22" s="333"/>
      <c r="Z22" s="333"/>
      <c r="AA22" s="333"/>
      <c r="AB22" s="333"/>
      <c r="AC22" s="333"/>
      <c r="AD22" s="333"/>
      <c r="AE22" s="333"/>
      <c r="AF22" s="333"/>
      <c r="AG22" s="333"/>
      <c r="AH22" s="333"/>
      <c r="AI22" s="333"/>
      <c r="AJ22" s="333"/>
      <c r="AK22" s="333"/>
      <c r="AL22" s="333"/>
      <c r="AM22" s="333"/>
      <c r="AN22" s="333"/>
      <c r="AO22" s="333"/>
      <c r="AP22" s="334"/>
      <c r="AU22" s="93">
        <v>21</v>
      </c>
      <c r="AV22" s="93" t="s">
        <v>80</v>
      </c>
      <c r="AW22" s="107">
        <f>J29</f>
        <v>0</v>
      </c>
    </row>
    <row r="23" spans="1:50" s="93" customFormat="1" ht="30" customHeight="1">
      <c r="A23" s="396" t="s">
        <v>563</v>
      </c>
      <c r="B23" s="397"/>
      <c r="C23" s="397"/>
      <c r="D23" s="397"/>
      <c r="E23" s="397"/>
      <c r="F23" s="397"/>
      <c r="G23" s="397"/>
      <c r="H23" s="397"/>
      <c r="I23" s="398"/>
      <c r="J23" s="311" t="s">
        <v>75</v>
      </c>
      <c r="K23" s="312"/>
      <c r="L23" s="312"/>
      <c r="M23" s="312"/>
      <c r="N23" s="312"/>
      <c r="O23" s="312"/>
      <c r="P23" s="312"/>
      <c r="Q23" s="312"/>
      <c r="R23" s="312"/>
      <c r="S23" s="312"/>
      <c r="T23" s="312"/>
      <c r="U23" s="312"/>
      <c r="V23" s="312"/>
      <c r="W23" s="312"/>
      <c r="X23" s="312"/>
      <c r="Y23" s="312"/>
      <c r="Z23" s="312"/>
      <c r="AA23" s="313"/>
      <c r="AB23" s="384" t="s">
        <v>83</v>
      </c>
      <c r="AC23" s="384"/>
      <c r="AD23" s="384"/>
      <c r="AE23" s="384"/>
      <c r="AF23" s="384"/>
      <c r="AG23" s="384"/>
      <c r="AH23" s="384"/>
      <c r="AI23" s="384"/>
      <c r="AJ23" s="384"/>
      <c r="AK23" s="384"/>
      <c r="AL23" s="384"/>
      <c r="AM23" s="384"/>
      <c r="AN23" s="384"/>
      <c r="AO23" s="384"/>
      <c r="AP23" s="384"/>
      <c r="AU23" s="93">
        <v>22</v>
      </c>
      <c r="AV23" s="93" t="s">
        <v>81</v>
      </c>
      <c r="AW23" s="107">
        <f>M29</f>
        <v>0</v>
      </c>
    </row>
    <row r="24" spans="1:50" s="93" customFormat="1" ht="30" customHeight="1">
      <c r="A24" s="399" t="s">
        <v>85</v>
      </c>
      <c r="B24" s="399"/>
      <c r="C24" s="399"/>
      <c r="D24" s="400" t="s">
        <v>86</v>
      </c>
      <c r="E24" s="400"/>
      <c r="F24" s="400"/>
      <c r="G24" s="400" t="s">
        <v>87</v>
      </c>
      <c r="H24" s="400"/>
      <c r="I24" s="401"/>
      <c r="J24" s="329"/>
      <c r="K24" s="330"/>
      <c r="L24" s="330"/>
      <c r="M24" s="330"/>
      <c r="N24" s="330"/>
      <c r="O24" s="330"/>
      <c r="P24" s="330"/>
      <c r="Q24" s="330"/>
      <c r="R24" s="330"/>
      <c r="S24" s="330"/>
      <c r="T24" s="330"/>
      <c r="U24" s="330"/>
      <c r="V24" s="330"/>
      <c r="W24" s="330"/>
      <c r="X24" s="330"/>
      <c r="Y24" s="330"/>
      <c r="Z24" s="330"/>
      <c r="AA24" s="331"/>
      <c r="AB24" s="382" t="s">
        <v>88</v>
      </c>
      <c r="AC24" s="382"/>
      <c r="AD24" s="382"/>
      <c r="AE24" s="382"/>
      <c r="AF24" s="382" t="s">
        <v>89</v>
      </c>
      <c r="AG24" s="382"/>
      <c r="AH24" s="382"/>
      <c r="AI24" s="382"/>
      <c r="AJ24" s="382"/>
      <c r="AK24" s="382"/>
      <c r="AL24" s="382"/>
      <c r="AM24" s="382"/>
      <c r="AN24" s="382"/>
      <c r="AO24" s="382"/>
      <c r="AP24" s="382"/>
      <c r="AU24" s="93">
        <v>23</v>
      </c>
      <c r="AV24" s="93" t="s">
        <v>82</v>
      </c>
      <c r="AW24" s="109" t="str">
        <f>P29</f>
        <v/>
      </c>
    </row>
    <row r="25" spans="1:50" s="93" customFormat="1" ht="30" customHeight="1">
      <c r="A25" s="386">
        <f>【様式2】取組主体計画!L4</f>
        <v>12</v>
      </c>
      <c r="B25" s="386"/>
      <c r="C25" s="386"/>
      <c r="D25" s="387">
        <f>【様式2】取組主体計画!N4</f>
        <v>15</v>
      </c>
      <c r="E25" s="387"/>
      <c r="F25" s="387"/>
      <c r="G25" s="388">
        <f>D25-A25</f>
        <v>3</v>
      </c>
      <c r="H25" s="389"/>
      <c r="I25" s="390"/>
      <c r="J25" s="332"/>
      <c r="K25" s="333"/>
      <c r="L25" s="333"/>
      <c r="M25" s="333"/>
      <c r="N25" s="333"/>
      <c r="O25" s="333"/>
      <c r="P25" s="333"/>
      <c r="Q25" s="333"/>
      <c r="R25" s="333"/>
      <c r="S25" s="333"/>
      <c r="T25" s="333"/>
      <c r="U25" s="333"/>
      <c r="V25" s="333"/>
      <c r="W25" s="333"/>
      <c r="X25" s="333"/>
      <c r="Y25" s="333"/>
      <c r="Z25" s="333"/>
      <c r="AA25" s="334"/>
      <c r="AB25" s="391" t="s">
        <v>141</v>
      </c>
      <c r="AC25" s="391"/>
      <c r="AD25" s="391"/>
      <c r="AE25" s="391"/>
      <c r="AF25" s="392"/>
      <c r="AG25" s="392"/>
      <c r="AH25" s="392"/>
      <c r="AI25" s="392"/>
      <c r="AJ25" s="392"/>
      <c r="AK25" s="392"/>
      <c r="AL25" s="392"/>
      <c r="AM25" s="392"/>
      <c r="AN25" s="392"/>
      <c r="AO25" s="392"/>
      <c r="AP25" s="392"/>
      <c r="AU25" s="93">
        <v>24</v>
      </c>
      <c r="AV25" s="93" t="s">
        <v>84</v>
      </c>
      <c r="AW25" s="107">
        <f>S29</f>
        <v>0</v>
      </c>
    </row>
    <row r="26" spans="1:50" s="93" customFormat="1" ht="30" customHeight="1">
      <c r="A26" s="361" t="s">
        <v>567</v>
      </c>
      <c r="B26" s="362"/>
      <c r="C26" s="362"/>
      <c r="D26" s="362"/>
      <c r="E26" s="362"/>
      <c r="F26" s="362"/>
      <c r="G26" s="362"/>
      <c r="H26" s="362"/>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2"/>
      <c r="AK26" s="362"/>
      <c r="AL26" s="362"/>
      <c r="AM26" s="362"/>
      <c r="AN26" s="362"/>
      <c r="AO26" s="362"/>
      <c r="AP26" s="363"/>
      <c r="AU26" s="93">
        <v>25</v>
      </c>
      <c r="AV26" s="93" t="s">
        <v>90</v>
      </c>
      <c r="AW26" s="107">
        <f>V29</f>
        <v>0</v>
      </c>
    </row>
    <row r="27" spans="1:50" s="93" customFormat="1" ht="30" customHeight="1">
      <c r="A27" s="382" t="s">
        <v>384</v>
      </c>
      <c r="B27" s="382"/>
      <c r="C27" s="382"/>
      <c r="D27" s="382"/>
      <c r="E27" s="382"/>
      <c r="F27" s="382"/>
      <c r="G27" s="382"/>
      <c r="H27" s="382"/>
      <c r="I27" s="382"/>
      <c r="J27" s="382" t="s">
        <v>93</v>
      </c>
      <c r="K27" s="382"/>
      <c r="L27" s="382"/>
      <c r="M27" s="382"/>
      <c r="N27" s="382"/>
      <c r="O27" s="382"/>
      <c r="P27" s="382"/>
      <c r="Q27" s="382"/>
      <c r="R27" s="382"/>
      <c r="S27" s="382" t="s">
        <v>94</v>
      </c>
      <c r="T27" s="382"/>
      <c r="U27" s="382"/>
      <c r="V27" s="382"/>
      <c r="W27" s="382"/>
      <c r="X27" s="382"/>
      <c r="Y27" s="382"/>
      <c r="Z27" s="382"/>
      <c r="AA27" s="382"/>
      <c r="AB27" s="382" t="s">
        <v>95</v>
      </c>
      <c r="AC27" s="382"/>
      <c r="AD27" s="382"/>
      <c r="AE27" s="382"/>
      <c r="AF27" s="382"/>
      <c r="AG27" s="382"/>
      <c r="AH27" s="382"/>
      <c r="AI27" s="382"/>
      <c r="AJ27" s="382"/>
      <c r="AK27" s="385" t="s">
        <v>568</v>
      </c>
      <c r="AL27" s="385"/>
      <c r="AM27" s="385"/>
      <c r="AN27" s="385"/>
      <c r="AO27" s="385"/>
      <c r="AP27" s="385"/>
      <c r="AU27" s="93">
        <v>26</v>
      </c>
      <c r="AV27" s="93" t="s">
        <v>91</v>
      </c>
      <c r="AW27" s="109" t="str">
        <f>Y29</f>
        <v/>
      </c>
    </row>
    <row r="28" spans="1:50" s="93" customFormat="1" ht="30" customHeight="1">
      <c r="A28" s="382" t="s">
        <v>98</v>
      </c>
      <c r="B28" s="382"/>
      <c r="C28" s="382"/>
      <c r="D28" s="382" t="s">
        <v>99</v>
      </c>
      <c r="E28" s="382"/>
      <c r="F28" s="382"/>
      <c r="G28" s="384" t="s">
        <v>100</v>
      </c>
      <c r="H28" s="384"/>
      <c r="I28" s="384"/>
      <c r="J28" s="382" t="s">
        <v>98</v>
      </c>
      <c r="K28" s="382"/>
      <c r="L28" s="382"/>
      <c r="M28" s="382" t="s">
        <v>99</v>
      </c>
      <c r="N28" s="382"/>
      <c r="O28" s="382"/>
      <c r="P28" s="384" t="s">
        <v>100</v>
      </c>
      <c r="Q28" s="384"/>
      <c r="R28" s="384"/>
      <c r="S28" s="382" t="s">
        <v>98</v>
      </c>
      <c r="T28" s="382"/>
      <c r="U28" s="382"/>
      <c r="V28" s="382" t="s">
        <v>99</v>
      </c>
      <c r="W28" s="382"/>
      <c r="X28" s="382"/>
      <c r="Y28" s="384" t="s">
        <v>100</v>
      </c>
      <c r="Z28" s="384"/>
      <c r="AA28" s="384"/>
      <c r="AB28" s="382" t="s">
        <v>98</v>
      </c>
      <c r="AC28" s="382"/>
      <c r="AD28" s="382"/>
      <c r="AE28" s="382" t="s">
        <v>99</v>
      </c>
      <c r="AF28" s="382"/>
      <c r="AG28" s="382"/>
      <c r="AH28" s="384" t="s">
        <v>100</v>
      </c>
      <c r="AI28" s="384"/>
      <c r="AJ28" s="384"/>
      <c r="AK28" s="382" t="s">
        <v>539</v>
      </c>
      <c r="AL28" s="382"/>
      <c r="AM28" s="382"/>
      <c r="AN28" s="382" t="s">
        <v>540</v>
      </c>
      <c r="AO28" s="382"/>
      <c r="AP28" s="382"/>
      <c r="AU28" s="93">
        <v>27</v>
      </c>
      <c r="AV28" s="93" t="s">
        <v>92</v>
      </c>
      <c r="AW28" s="107">
        <f>AB29</f>
        <v>0</v>
      </c>
    </row>
    <row r="29" spans="1:50" s="93" customFormat="1" ht="30" customHeight="1">
      <c r="A29" s="379"/>
      <c r="B29" s="379"/>
      <c r="C29" s="379"/>
      <c r="D29" s="379"/>
      <c r="E29" s="379"/>
      <c r="F29" s="379"/>
      <c r="G29" s="378" t="str">
        <f>IF((ISBLANK(A29)),"",(IF(A29=0,"皆増",D29/A29-1)))</f>
        <v/>
      </c>
      <c r="H29" s="378"/>
      <c r="I29" s="378"/>
      <c r="J29" s="379"/>
      <c r="K29" s="379"/>
      <c r="L29" s="379"/>
      <c r="M29" s="379"/>
      <c r="N29" s="379"/>
      <c r="O29" s="379"/>
      <c r="P29" s="378" t="str">
        <f>IF((ISBLANK(J29)),"",(IF(J29=0,"皆増",M29/J29-1)))</f>
        <v/>
      </c>
      <c r="Q29" s="378"/>
      <c r="R29" s="378"/>
      <c r="S29" s="383"/>
      <c r="T29" s="383"/>
      <c r="U29" s="383"/>
      <c r="V29" s="383"/>
      <c r="W29" s="383"/>
      <c r="X29" s="383"/>
      <c r="Y29" s="378" t="str">
        <f>IF((ISBLANK(S29)),"",(IF(S29=0,"皆増",V29/S29-1)))</f>
        <v/>
      </c>
      <c r="Z29" s="378"/>
      <c r="AA29" s="378"/>
      <c r="AB29" s="379"/>
      <c r="AC29" s="379"/>
      <c r="AD29" s="379"/>
      <c r="AE29" s="379"/>
      <c r="AF29" s="379"/>
      <c r="AG29" s="379"/>
      <c r="AH29" s="378" t="str">
        <f>IF((ISBLANK(AB29)),"",(IF(AB29=0,"皆増",AE29/AB29-1)))</f>
        <v/>
      </c>
      <c r="AI29" s="378"/>
      <c r="AJ29" s="378"/>
      <c r="AK29" s="380"/>
      <c r="AL29" s="380"/>
      <c r="AM29" s="380"/>
      <c r="AN29" s="381"/>
      <c r="AO29" s="381"/>
      <c r="AP29" s="381"/>
      <c r="AU29" s="93">
        <v>28</v>
      </c>
      <c r="AV29" s="93" t="s">
        <v>97</v>
      </c>
      <c r="AW29" s="107">
        <f>AE29</f>
        <v>0</v>
      </c>
    </row>
    <row r="30" spans="1:50" s="94" customFormat="1" ht="30" customHeight="1">
      <c r="A30" s="355" t="s">
        <v>103</v>
      </c>
      <c r="B30" s="356"/>
      <c r="C30" s="356"/>
      <c r="D30" s="357"/>
      <c r="E30" s="355" t="s">
        <v>104</v>
      </c>
      <c r="F30" s="356"/>
      <c r="G30" s="356"/>
      <c r="H30" s="357"/>
      <c r="I30" s="358" t="s">
        <v>105</v>
      </c>
      <c r="J30" s="359"/>
      <c r="K30" s="359"/>
      <c r="L30" s="360"/>
      <c r="M30" s="355" t="s">
        <v>106</v>
      </c>
      <c r="N30" s="356"/>
      <c r="O30" s="356"/>
      <c r="P30" s="357"/>
      <c r="Q30" s="361" t="s">
        <v>550</v>
      </c>
      <c r="R30" s="362"/>
      <c r="S30" s="362"/>
      <c r="T30" s="362"/>
      <c r="U30" s="362"/>
      <c r="V30" s="362"/>
      <c r="W30" s="362"/>
      <c r="X30" s="362"/>
      <c r="Y30" s="362"/>
      <c r="Z30" s="362"/>
      <c r="AA30" s="362"/>
      <c r="AB30" s="362"/>
      <c r="AC30" s="362"/>
      <c r="AD30" s="362"/>
      <c r="AE30" s="362"/>
      <c r="AF30" s="362"/>
      <c r="AG30" s="362"/>
      <c r="AH30" s="362"/>
      <c r="AI30" s="362"/>
      <c r="AJ30" s="362"/>
      <c r="AK30" s="362"/>
      <c r="AL30" s="362"/>
      <c r="AM30" s="362"/>
      <c r="AN30" s="362"/>
      <c r="AO30" s="362"/>
      <c r="AP30" s="363"/>
      <c r="AU30" s="93">
        <v>29</v>
      </c>
      <c r="AV30" s="93" t="s">
        <v>101</v>
      </c>
      <c r="AW30" s="109" t="str">
        <f>AH29</f>
        <v/>
      </c>
      <c r="AX30" s="93"/>
    </row>
    <row r="31" spans="1:50" s="93" customFormat="1" ht="30" customHeight="1">
      <c r="A31" s="349"/>
      <c r="B31" s="349"/>
      <c r="C31" s="349"/>
      <c r="D31" s="349"/>
      <c r="E31" s="349" t="s">
        <v>577</v>
      </c>
      <c r="F31" s="349"/>
      <c r="G31" s="349"/>
      <c r="H31" s="349"/>
      <c r="I31" s="349" t="s">
        <v>577</v>
      </c>
      <c r="J31" s="349"/>
      <c r="K31" s="349"/>
      <c r="L31" s="349"/>
      <c r="M31" s="349"/>
      <c r="N31" s="349"/>
      <c r="O31" s="349"/>
      <c r="P31" s="349"/>
      <c r="Q31" s="364"/>
      <c r="R31" s="365"/>
      <c r="S31" s="365"/>
      <c r="T31" s="365"/>
      <c r="U31" s="365"/>
      <c r="V31" s="365"/>
      <c r="W31" s="365"/>
      <c r="X31" s="365"/>
      <c r="Y31" s="365"/>
      <c r="Z31" s="365"/>
      <c r="AA31" s="365"/>
      <c r="AB31" s="365"/>
      <c r="AC31" s="365"/>
      <c r="AD31" s="365"/>
      <c r="AE31" s="365"/>
      <c r="AF31" s="365"/>
      <c r="AG31" s="365"/>
      <c r="AH31" s="365"/>
      <c r="AI31" s="365"/>
      <c r="AJ31" s="365"/>
      <c r="AK31" s="365"/>
      <c r="AL31" s="365"/>
      <c r="AM31" s="365"/>
      <c r="AN31" s="365"/>
      <c r="AO31" s="365"/>
      <c r="AP31" s="366"/>
      <c r="AU31" s="93">
        <v>30</v>
      </c>
      <c r="AV31" s="93" t="s">
        <v>102</v>
      </c>
      <c r="AW31" s="105">
        <f>AK29</f>
        <v>0</v>
      </c>
    </row>
    <row r="32" spans="1:50" s="93" customFormat="1" ht="30" customHeight="1">
      <c r="A32" s="355" t="s">
        <v>108</v>
      </c>
      <c r="B32" s="356"/>
      <c r="C32" s="356"/>
      <c r="D32" s="357"/>
      <c r="E32" s="355" t="s">
        <v>109</v>
      </c>
      <c r="F32" s="356"/>
      <c r="G32" s="356"/>
      <c r="H32" s="357"/>
      <c r="I32" s="355" t="s">
        <v>110</v>
      </c>
      <c r="J32" s="356"/>
      <c r="K32" s="356"/>
      <c r="L32" s="357"/>
      <c r="M32" s="355" t="s">
        <v>142</v>
      </c>
      <c r="N32" s="356"/>
      <c r="O32" s="356"/>
      <c r="P32" s="357"/>
      <c r="Q32" s="367"/>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8"/>
      <c r="AO32" s="368"/>
      <c r="AP32" s="369"/>
      <c r="AU32" s="93">
        <v>31</v>
      </c>
      <c r="AV32" s="93" t="s">
        <v>107</v>
      </c>
      <c r="AW32" s="105">
        <f>AN29</f>
        <v>0</v>
      </c>
      <c r="AX32" s="94"/>
    </row>
    <row r="33" spans="1:50" s="93" customFormat="1" ht="30" customHeight="1">
      <c r="A33" s="349"/>
      <c r="B33" s="349"/>
      <c r="C33" s="349"/>
      <c r="D33" s="349"/>
      <c r="E33" s="349"/>
      <c r="F33" s="349"/>
      <c r="G33" s="349"/>
      <c r="H33" s="349"/>
      <c r="I33" s="349"/>
      <c r="J33" s="349"/>
      <c r="K33" s="349"/>
      <c r="L33" s="349"/>
      <c r="M33" s="349"/>
      <c r="N33" s="349"/>
      <c r="O33" s="349"/>
      <c r="P33" s="349"/>
      <c r="Q33" s="367"/>
      <c r="R33" s="368"/>
      <c r="S33" s="368"/>
      <c r="T33" s="368"/>
      <c r="U33" s="368"/>
      <c r="V33" s="368"/>
      <c r="W33" s="368"/>
      <c r="X33" s="368"/>
      <c r="Y33" s="368"/>
      <c r="Z33" s="368"/>
      <c r="AA33" s="368"/>
      <c r="AB33" s="368"/>
      <c r="AC33" s="368"/>
      <c r="AD33" s="368"/>
      <c r="AE33" s="368"/>
      <c r="AF33" s="368"/>
      <c r="AG33" s="368"/>
      <c r="AH33" s="368"/>
      <c r="AI33" s="368"/>
      <c r="AJ33" s="368"/>
      <c r="AK33" s="368"/>
      <c r="AL33" s="368"/>
      <c r="AM33" s="368"/>
      <c r="AN33" s="368"/>
      <c r="AO33" s="368"/>
      <c r="AP33" s="369"/>
      <c r="AU33" s="93">
        <v>32</v>
      </c>
      <c r="AV33" s="93" t="s">
        <v>103</v>
      </c>
      <c r="AW33" s="105" t="str">
        <f>IF(ISBLANK(A31)," ",A31)</f>
        <v xml:space="preserve"> </v>
      </c>
    </row>
    <row r="34" spans="1:50" s="93" customFormat="1" ht="30" customHeight="1">
      <c r="A34" s="311" t="s">
        <v>112</v>
      </c>
      <c r="B34" s="312"/>
      <c r="C34" s="312"/>
      <c r="D34" s="312"/>
      <c r="E34" s="312"/>
      <c r="F34" s="312"/>
      <c r="G34" s="312"/>
      <c r="H34" s="313"/>
      <c r="I34" s="304">
        <f ca="1">'補助金額計算書【収益性（ハウス除く）】'!D45</f>
        <v>0</v>
      </c>
      <c r="J34" s="305"/>
      <c r="K34" s="305"/>
      <c r="L34" s="305"/>
      <c r="M34" s="305"/>
      <c r="N34" s="305"/>
      <c r="O34" s="305"/>
      <c r="P34" s="89" t="s">
        <v>113</v>
      </c>
      <c r="Q34" s="367"/>
      <c r="R34" s="368"/>
      <c r="S34" s="368"/>
      <c r="T34" s="368"/>
      <c r="U34" s="368"/>
      <c r="V34" s="368"/>
      <c r="W34" s="368"/>
      <c r="X34" s="368"/>
      <c r="Y34" s="368"/>
      <c r="Z34" s="368"/>
      <c r="AA34" s="368"/>
      <c r="AB34" s="368"/>
      <c r="AC34" s="368"/>
      <c r="AD34" s="368"/>
      <c r="AE34" s="368"/>
      <c r="AF34" s="368"/>
      <c r="AG34" s="368"/>
      <c r="AH34" s="368"/>
      <c r="AI34" s="368"/>
      <c r="AJ34" s="368"/>
      <c r="AK34" s="368"/>
      <c r="AL34" s="368"/>
      <c r="AM34" s="368"/>
      <c r="AN34" s="368"/>
      <c r="AO34" s="368"/>
      <c r="AP34" s="369"/>
      <c r="AU34" s="93">
        <v>33</v>
      </c>
      <c r="AV34" s="93" t="s">
        <v>104</v>
      </c>
      <c r="AW34" s="105" t="str">
        <f>IF(ISBLANK(E31)," ",E31)</f>
        <v>○</v>
      </c>
    </row>
    <row r="35" spans="1:50" s="93" customFormat="1" ht="30" customHeight="1">
      <c r="A35" s="311" t="s">
        <v>114</v>
      </c>
      <c r="B35" s="312"/>
      <c r="C35" s="312"/>
      <c r="D35" s="312"/>
      <c r="E35" s="312"/>
      <c r="F35" s="312"/>
      <c r="G35" s="312"/>
      <c r="H35" s="313"/>
      <c r="I35" s="304">
        <f ca="1">'補助金額計算書【収益性（ハウス除く）】'!E45</f>
        <v>0</v>
      </c>
      <c r="J35" s="305"/>
      <c r="K35" s="305"/>
      <c r="L35" s="305"/>
      <c r="M35" s="305"/>
      <c r="N35" s="305"/>
      <c r="O35" s="305"/>
      <c r="P35" s="89" t="s">
        <v>113</v>
      </c>
      <c r="Q35" s="367"/>
      <c r="R35" s="368"/>
      <c r="S35" s="368"/>
      <c r="T35" s="368"/>
      <c r="U35" s="368"/>
      <c r="V35" s="368"/>
      <c r="W35" s="368"/>
      <c r="X35" s="368"/>
      <c r="Y35" s="368"/>
      <c r="Z35" s="368"/>
      <c r="AA35" s="368"/>
      <c r="AB35" s="368"/>
      <c r="AC35" s="368"/>
      <c r="AD35" s="368"/>
      <c r="AE35" s="368"/>
      <c r="AF35" s="368"/>
      <c r="AG35" s="368"/>
      <c r="AH35" s="368"/>
      <c r="AI35" s="368"/>
      <c r="AJ35" s="368"/>
      <c r="AK35" s="368"/>
      <c r="AL35" s="368"/>
      <c r="AM35" s="368"/>
      <c r="AN35" s="368"/>
      <c r="AO35" s="368"/>
      <c r="AP35" s="369"/>
      <c r="AU35" s="93">
        <v>34</v>
      </c>
      <c r="AV35" s="93" t="s">
        <v>111</v>
      </c>
      <c r="AW35" s="105" t="str">
        <f>IF(ISBLANK(I31)," ",I31)</f>
        <v>○</v>
      </c>
    </row>
    <row r="36" spans="1:50" s="93" customFormat="1" ht="30" customHeight="1">
      <c r="A36" s="323" t="s">
        <v>115</v>
      </c>
      <c r="B36" s="324"/>
      <c r="C36" s="324"/>
      <c r="D36" s="324"/>
      <c r="E36" s="324"/>
      <c r="F36" s="324"/>
      <c r="G36" s="324"/>
      <c r="H36" s="325"/>
      <c r="I36" s="373">
        <f ca="1">I34-I35</f>
        <v>0</v>
      </c>
      <c r="J36" s="374"/>
      <c r="K36" s="374"/>
      <c r="L36" s="374"/>
      <c r="M36" s="374"/>
      <c r="N36" s="374"/>
      <c r="O36" s="374"/>
      <c r="P36" s="100" t="s">
        <v>113</v>
      </c>
      <c r="Q36" s="367"/>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9"/>
      <c r="AU36" s="93">
        <v>35</v>
      </c>
      <c r="AV36" s="93" t="s">
        <v>106</v>
      </c>
      <c r="AW36" s="105" t="str">
        <f>IF(ISBLANK(M31)," ",M31)</f>
        <v xml:space="preserve"> </v>
      </c>
    </row>
    <row r="37" spans="1:50" s="93" customFormat="1" ht="30" customHeight="1">
      <c r="A37" s="326"/>
      <c r="B37" s="327"/>
      <c r="C37" s="327"/>
      <c r="D37" s="327"/>
      <c r="E37" s="327"/>
      <c r="F37" s="327"/>
      <c r="G37" s="327"/>
      <c r="H37" s="328"/>
      <c r="I37" s="375"/>
      <c r="J37" s="376"/>
      <c r="K37" s="376"/>
      <c r="L37" s="376"/>
      <c r="M37" s="376"/>
      <c r="N37" s="376"/>
      <c r="O37" s="376"/>
      <c r="P37" s="377"/>
      <c r="Q37" s="370"/>
      <c r="R37" s="371"/>
      <c r="S37" s="371"/>
      <c r="T37" s="371"/>
      <c r="U37" s="371"/>
      <c r="V37" s="371"/>
      <c r="W37" s="371"/>
      <c r="X37" s="371"/>
      <c r="Y37" s="371"/>
      <c r="Z37" s="371"/>
      <c r="AA37" s="371"/>
      <c r="AB37" s="371"/>
      <c r="AC37" s="371"/>
      <c r="AD37" s="371"/>
      <c r="AE37" s="371"/>
      <c r="AF37" s="371"/>
      <c r="AG37" s="371"/>
      <c r="AH37" s="371"/>
      <c r="AI37" s="371"/>
      <c r="AJ37" s="371"/>
      <c r="AK37" s="371"/>
      <c r="AL37" s="371"/>
      <c r="AM37" s="371"/>
      <c r="AN37" s="371"/>
      <c r="AO37" s="371"/>
      <c r="AP37" s="372"/>
      <c r="AU37" s="93">
        <v>36</v>
      </c>
      <c r="AV37" s="93" t="s">
        <v>108</v>
      </c>
      <c r="AW37" s="105" t="str">
        <f>IF(ISBLANK(A33)," ",A33)</f>
        <v xml:space="preserve"> </v>
      </c>
    </row>
    <row r="38" spans="1:50" ht="28.5" customHeight="1">
      <c r="A38" s="323" t="s">
        <v>116</v>
      </c>
      <c r="B38" s="324"/>
      <c r="C38" s="324"/>
      <c r="D38" s="324"/>
      <c r="E38" s="324"/>
      <c r="F38" s="324"/>
      <c r="G38" s="324"/>
      <c r="H38" s="325"/>
      <c r="I38" s="323" t="s">
        <v>186</v>
      </c>
      <c r="J38" s="324"/>
      <c r="K38" s="324"/>
      <c r="L38" s="325"/>
      <c r="M38" s="311" t="s">
        <v>571</v>
      </c>
      <c r="N38" s="312"/>
      <c r="O38" s="312"/>
      <c r="P38" s="312"/>
      <c r="Q38" s="312"/>
      <c r="R38" s="313"/>
      <c r="S38" s="311" t="s">
        <v>572</v>
      </c>
      <c r="T38" s="312"/>
      <c r="U38" s="312"/>
      <c r="V38" s="312"/>
      <c r="W38" s="312"/>
      <c r="X38" s="312"/>
      <c r="Y38" s="312"/>
      <c r="Z38" s="312"/>
      <c r="AA38" s="312"/>
      <c r="AB38" s="312"/>
      <c r="AC38" s="312"/>
      <c r="AD38" s="312"/>
      <c r="AE38" s="312"/>
      <c r="AF38" s="312"/>
      <c r="AG38" s="312"/>
      <c r="AH38" s="313"/>
      <c r="AI38" s="311" t="s">
        <v>573</v>
      </c>
      <c r="AJ38" s="312"/>
      <c r="AK38" s="312"/>
      <c r="AL38" s="312"/>
      <c r="AM38" s="312"/>
      <c r="AN38" s="312"/>
      <c r="AO38" s="312"/>
      <c r="AP38" s="313"/>
      <c r="AU38" s="93">
        <v>37</v>
      </c>
      <c r="AV38" s="93" t="s">
        <v>109</v>
      </c>
      <c r="AW38" s="105" t="str">
        <f>IF(ISBLANK(E33)," ",E33)</f>
        <v xml:space="preserve"> </v>
      </c>
      <c r="AX38" s="93"/>
    </row>
    <row r="39" spans="1:50" ht="28.5" customHeight="1">
      <c r="A39" s="326"/>
      <c r="B39" s="327"/>
      <c r="C39" s="327"/>
      <c r="D39" s="327"/>
      <c r="E39" s="327"/>
      <c r="F39" s="327"/>
      <c r="G39" s="327"/>
      <c r="H39" s="328"/>
      <c r="I39" s="326"/>
      <c r="J39" s="327"/>
      <c r="K39" s="327"/>
      <c r="L39" s="328"/>
      <c r="M39" s="311" t="s">
        <v>118</v>
      </c>
      <c r="N39" s="312"/>
      <c r="O39" s="312"/>
      <c r="P39" s="313"/>
      <c r="Q39" s="311" t="s">
        <v>119</v>
      </c>
      <c r="R39" s="313"/>
      <c r="S39" s="352" t="s">
        <v>221</v>
      </c>
      <c r="T39" s="353"/>
      <c r="U39" s="353"/>
      <c r="V39" s="354"/>
      <c r="W39" s="311" t="s">
        <v>222</v>
      </c>
      <c r="X39" s="312"/>
      <c r="Y39" s="312"/>
      <c r="Z39" s="313"/>
      <c r="AA39" s="311" t="s">
        <v>120</v>
      </c>
      <c r="AB39" s="312"/>
      <c r="AC39" s="312"/>
      <c r="AD39" s="313"/>
      <c r="AE39" s="311" t="s">
        <v>223</v>
      </c>
      <c r="AF39" s="312"/>
      <c r="AG39" s="312"/>
      <c r="AH39" s="313"/>
      <c r="AI39" s="311" t="s">
        <v>121</v>
      </c>
      <c r="AJ39" s="312"/>
      <c r="AK39" s="312"/>
      <c r="AL39" s="313"/>
      <c r="AM39" s="314" t="s">
        <v>122</v>
      </c>
      <c r="AN39" s="315"/>
      <c r="AO39" s="315"/>
      <c r="AP39" s="316"/>
      <c r="AU39" s="93">
        <v>38</v>
      </c>
      <c r="AV39" s="93" t="s">
        <v>110</v>
      </c>
      <c r="AW39" s="105" t="str">
        <f>IF(ISBLANK(I33)," ",I33)</f>
        <v xml:space="preserve"> </v>
      </c>
      <c r="AX39" s="93"/>
    </row>
    <row r="40" spans="1:50" ht="28.5" customHeight="1">
      <c r="A40" s="5"/>
      <c r="B40" s="346" t="s">
        <v>124</v>
      </c>
      <c r="C40" s="346"/>
      <c r="D40" s="346"/>
      <c r="E40" s="346"/>
      <c r="F40" s="346"/>
      <c r="G40" s="346"/>
      <c r="H40" s="6"/>
      <c r="I40" s="304">
        <f ca="1">'補助金額計算書【収益性（ハウス除く）】'!H46</f>
        <v>0</v>
      </c>
      <c r="J40" s="305"/>
      <c r="K40" s="305"/>
      <c r="L40" s="306"/>
      <c r="M40" s="304">
        <f ca="1">'補助金額計算書【収益性（ハウス除く）】'!J47</f>
        <v>0</v>
      </c>
      <c r="N40" s="305"/>
      <c r="O40" s="305"/>
      <c r="P40" s="306"/>
      <c r="Q40" s="350" t="str">
        <f ca="1">IF((I40=0),"",(M40/I40))</f>
        <v/>
      </c>
      <c r="R40" s="351"/>
      <c r="S40" s="304">
        <f ca="1">ROUNDDOWN(I40/3,0)</f>
        <v>0</v>
      </c>
      <c r="T40" s="305"/>
      <c r="U40" s="305"/>
      <c r="V40" s="306"/>
      <c r="W40" s="304">
        <f ca="1">ROUNDDOWN(M40*2/3,0)</f>
        <v>0</v>
      </c>
      <c r="X40" s="305"/>
      <c r="Y40" s="305"/>
      <c r="Z40" s="306"/>
      <c r="AA40" s="304">
        <v>30000</v>
      </c>
      <c r="AB40" s="305"/>
      <c r="AC40" s="305"/>
      <c r="AD40" s="306"/>
      <c r="AE40" s="304">
        <f ca="1">MIN(S40:AD40)</f>
        <v>0</v>
      </c>
      <c r="AF40" s="305"/>
      <c r="AG40" s="305"/>
      <c r="AH40" s="306"/>
      <c r="AI40" s="304">
        <f ca="1">'補助金額計算書【収益性（ハウス除く）】'!J46</f>
        <v>0</v>
      </c>
      <c r="AJ40" s="305"/>
      <c r="AK40" s="305"/>
      <c r="AL40" s="306"/>
      <c r="AM40" s="317"/>
      <c r="AN40" s="318"/>
      <c r="AO40" s="318"/>
      <c r="AP40" s="319"/>
      <c r="AU40" s="93">
        <v>39</v>
      </c>
      <c r="AV40" s="93" t="s">
        <v>117</v>
      </c>
      <c r="AW40" s="105" t="str">
        <f>IF(ISBLANK(M33)," ",M33)</f>
        <v xml:space="preserve"> </v>
      </c>
    </row>
    <row r="41" spans="1:50" ht="28.5" customHeight="1">
      <c r="A41" s="5"/>
      <c r="B41" s="346" t="s">
        <v>125</v>
      </c>
      <c r="C41" s="346"/>
      <c r="D41" s="346"/>
      <c r="E41" s="346"/>
      <c r="F41" s="346"/>
      <c r="G41" s="346"/>
      <c r="H41" s="6"/>
      <c r="I41" s="308"/>
      <c r="J41" s="309"/>
      <c r="K41" s="309"/>
      <c r="L41" s="310"/>
      <c r="M41" s="308"/>
      <c r="N41" s="309"/>
      <c r="O41" s="309"/>
      <c r="P41" s="310"/>
      <c r="Q41" s="347"/>
      <c r="R41" s="348"/>
      <c r="S41" s="308"/>
      <c r="T41" s="309"/>
      <c r="U41" s="309"/>
      <c r="V41" s="310"/>
      <c r="W41" s="308"/>
      <c r="X41" s="309"/>
      <c r="Y41" s="309"/>
      <c r="Z41" s="310"/>
      <c r="AA41" s="308"/>
      <c r="AB41" s="309"/>
      <c r="AC41" s="309"/>
      <c r="AD41" s="310"/>
      <c r="AE41" s="308"/>
      <c r="AF41" s="309"/>
      <c r="AG41" s="309"/>
      <c r="AH41" s="310"/>
      <c r="AI41" s="308"/>
      <c r="AJ41" s="309"/>
      <c r="AK41" s="309"/>
      <c r="AL41" s="310"/>
      <c r="AM41" s="320"/>
      <c r="AN41" s="321"/>
      <c r="AO41" s="321"/>
      <c r="AP41" s="322"/>
      <c r="AU41" s="93">
        <v>40</v>
      </c>
      <c r="AV41" s="93" t="s">
        <v>123</v>
      </c>
      <c r="AW41" s="107">
        <f>Q31</f>
        <v>0</v>
      </c>
    </row>
    <row r="42" spans="1:50" ht="28.5" customHeight="1">
      <c r="A42" s="5"/>
      <c r="B42" s="346" t="s">
        <v>127</v>
      </c>
      <c r="C42" s="346"/>
      <c r="D42" s="346"/>
      <c r="E42" s="346"/>
      <c r="F42" s="346"/>
      <c r="G42" s="346"/>
      <c r="H42" s="6"/>
      <c r="I42" s="308"/>
      <c r="J42" s="309"/>
      <c r="K42" s="309"/>
      <c r="L42" s="310"/>
      <c r="M42" s="308"/>
      <c r="N42" s="309"/>
      <c r="O42" s="309"/>
      <c r="P42" s="310"/>
      <c r="Q42" s="347"/>
      <c r="R42" s="348"/>
      <c r="S42" s="308"/>
      <c r="T42" s="309"/>
      <c r="U42" s="309"/>
      <c r="V42" s="310"/>
      <c r="W42" s="308"/>
      <c r="X42" s="309"/>
      <c r="Y42" s="309"/>
      <c r="Z42" s="310"/>
      <c r="AA42" s="308"/>
      <c r="AB42" s="309"/>
      <c r="AC42" s="309"/>
      <c r="AD42" s="310"/>
      <c r="AE42" s="308"/>
      <c r="AF42" s="309"/>
      <c r="AG42" s="309"/>
      <c r="AH42" s="310"/>
      <c r="AI42" s="308"/>
      <c r="AJ42" s="309"/>
      <c r="AK42" s="309"/>
      <c r="AL42" s="310"/>
      <c r="AM42" s="320"/>
      <c r="AN42" s="321"/>
      <c r="AO42" s="321"/>
      <c r="AP42" s="322"/>
      <c r="AU42" s="93">
        <v>41</v>
      </c>
      <c r="AV42" s="93" t="s">
        <v>112</v>
      </c>
      <c r="AW42" s="107">
        <f ca="1">I34</f>
        <v>0</v>
      </c>
    </row>
    <row r="43" spans="1:50" ht="28.5" customHeight="1">
      <c r="A43" s="335" t="s">
        <v>129</v>
      </c>
      <c r="B43" s="335"/>
      <c r="C43" s="335"/>
      <c r="D43" s="335"/>
      <c r="E43" s="335"/>
      <c r="F43" s="335"/>
      <c r="G43" s="335"/>
      <c r="H43" s="335"/>
      <c r="I43" s="304">
        <f ca="1">SUM(I40:L42)</f>
        <v>0</v>
      </c>
      <c r="J43" s="305"/>
      <c r="K43" s="305"/>
      <c r="L43" s="306"/>
      <c r="M43" s="304">
        <f ca="1">SUM(M40:P42)</f>
        <v>0</v>
      </c>
      <c r="N43" s="305"/>
      <c r="O43" s="305"/>
      <c r="P43" s="306"/>
      <c r="Q43" s="308"/>
      <c r="R43" s="310"/>
      <c r="S43" s="304">
        <f ca="1">SUM(S40:V41)</f>
        <v>0</v>
      </c>
      <c r="T43" s="305"/>
      <c r="U43" s="305"/>
      <c r="V43" s="306"/>
      <c r="W43" s="304">
        <f ca="1">SUM(W40:Z41)</f>
        <v>0</v>
      </c>
      <c r="X43" s="305"/>
      <c r="Y43" s="305"/>
      <c r="Z43" s="306"/>
      <c r="AA43" s="308"/>
      <c r="AB43" s="309"/>
      <c r="AC43" s="309"/>
      <c r="AD43" s="310"/>
      <c r="AE43" s="304">
        <f ca="1">SUM(AE40:AH42)</f>
        <v>0</v>
      </c>
      <c r="AF43" s="305"/>
      <c r="AG43" s="305"/>
      <c r="AH43" s="306"/>
      <c r="AI43" s="304">
        <f ca="1">SUM(AI40:AL42)</f>
        <v>0</v>
      </c>
      <c r="AJ43" s="305"/>
      <c r="AK43" s="305"/>
      <c r="AL43" s="306"/>
      <c r="AM43" s="304">
        <f>SUM(AM40:AP42)</f>
        <v>0</v>
      </c>
      <c r="AN43" s="305"/>
      <c r="AO43" s="305"/>
      <c r="AP43" s="306"/>
      <c r="AU43" s="93">
        <v>42</v>
      </c>
      <c r="AV43" s="93" t="s">
        <v>126</v>
      </c>
      <c r="AW43" s="107">
        <f ca="1">I43</f>
        <v>0</v>
      </c>
    </row>
    <row r="44" spans="1:50" ht="28.5" customHeight="1">
      <c r="A44" s="342" t="s">
        <v>131</v>
      </c>
      <c r="B44" s="342"/>
      <c r="C44" s="342"/>
      <c r="D44" s="342"/>
      <c r="E44" s="342"/>
      <c r="F44" s="342"/>
      <c r="G44" s="343" t="s">
        <v>132</v>
      </c>
      <c r="H44" s="344"/>
      <c r="I44" s="344"/>
      <c r="J44" s="344"/>
      <c r="K44" s="344"/>
      <c r="L44" s="345"/>
      <c r="M44" s="343" t="s">
        <v>133</v>
      </c>
      <c r="N44" s="344"/>
      <c r="O44" s="344"/>
      <c r="P44" s="344"/>
      <c r="Q44" s="344"/>
      <c r="R44" s="345"/>
      <c r="S44" s="343" t="s">
        <v>134</v>
      </c>
      <c r="T44" s="344"/>
      <c r="U44" s="344"/>
      <c r="V44" s="344"/>
      <c r="W44" s="344"/>
      <c r="X44" s="345"/>
      <c r="Y44" s="341"/>
      <c r="Z44" s="341"/>
      <c r="AA44" s="341"/>
      <c r="AB44" s="341"/>
      <c r="AC44" s="341"/>
      <c r="AD44" s="341"/>
      <c r="AE44" s="336"/>
      <c r="AF44" s="337"/>
      <c r="AG44" s="337"/>
      <c r="AH44" s="337"/>
      <c r="AI44" s="337"/>
      <c r="AJ44" s="338"/>
      <c r="AK44" s="336"/>
      <c r="AL44" s="337"/>
      <c r="AM44" s="337"/>
      <c r="AN44" s="337"/>
      <c r="AO44" s="337"/>
      <c r="AP44" s="338"/>
      <c r="AU44" s="93">
        <v>43</v>
      </c>
      <c r="AV44" s="93" t="s">
        <v>128</v>
      </c>
      <c r="AW44" s="107">
        <f ca="1">M43</f>
        <v>0</v>
      </c>
    </row>
    <row r="45" spans="1:50" ht="28.5" customHeight="1">
      <c r="A45" s="340"/>
      <c r="B45" s="340"/>
      <c r="C45" s="340"/>
      <c r="D45" s="340"/>
      <c r="E45" s="340"/>
      <c r="F45" s="340"/>
      <c r="G45" s="340" t="s">
        <v>579</v>
      </c>
      <c r="H45" s="340"/>
      <c r="I45" s="340"/>
      <c r="J45" s="340"/>
      <c r="K45" s="340"/>
      <c r="L45" s="340"/>
      <c r="M45" s="340"/>
      <c r="N45" s="340"/>
      <c r="O45" s="340"/>
      <c r="P45" s="340"/>
      <c r="Q45" s="340"/>
      <c r="R45" s="340"/>
      <c r="S45" s="340"/>
      <c r="T45" s="340"/>
      <c r="U45" s="340"/>
      <c r="V45" s="340"/>
      <c r="W45" s="340"/>
      <c r="X45" s="340"/>
      <c r="Y45" s="339"/>
      <c r="Z45" s="339"/>
      <c r="AA45" s="339"/>
      <c r="AB45" s="339"/>
      <c r="AC45" s="339"/>
      <c r="AD45" s="339"/>
      <c r="AE45" s="339"/>
      <c r="AF45" s="339"/>
      <c r="AG45" s="339"/>
      <c r="AH45" s="339"/>
      <c r="AI45" s="339"/>
      <c r="AJ45" s="339"/>
      <c r="AK45" s="339"/>
      <c r="AL45" s="339"/>
      <c r="AM45" s="339"/>
      <c r="AN45" s="339"/>
      <c r="AO45" s="339"/>
      <c r="AP45" s="339"/>
      <c r="AU45" s="93">
        <v>44</v>
      </c>
      <c r="AV45" s="93" t="s">
        <v>130</v>
      </c>
      <c r="AW45" s="107">
        <f ca="1">AE43</f>
        <v>0</v>
      </c>
    </row>
    <row r="46" spans="1:50" ht="18.600000000000001" customHeight="1">
      <c r="A46" s="102" t="s">
        <v>564</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103"/>
      <c r="AI46" s="103"/>
      <c r="AJ46" s="103"/>
      <c r="AK46" s="103"/>
      <c r="AL46" s="103"/>
      <c r="AM46" s="103"/>
      <c r="AN46" s="103"/>
      <c r="AO46" s="99"/>
      <c r="AP46" s="99"/>
      <c r="AU46" s="93">
        <v>45</v>
      </c>
      <c r="AV46" s="101" t="s">
        <v>135</v>
      </c>
      <c r="AW46" s="110">
        <f ca="1">AI43</f>
        <v>0</v>
      </c>
    </row>
    <row r="47" spans="1:50" ht="28.5" customHeight="1">
      <c r="A47" s="104"/>
      <c r="B47" s="104"/>
      <c r="C47" s="104"/>
      <c r="D47" s="104"/>
      <c r="E47" s="104"/>
      <c r="F47" s="104"/>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103"/>
      <c r="AI47" s="103"/>
      <c r="AJ47" s="103"/>
      <c r="AK47" s="103"/>
      <c r="AL47" s="103"/>
      <c r="AM47" s="103"/>
      <c r="AN47" s="103"/>
      <c r="AO47" s="99"/>
      <c r="AP47" s="99"/>
      <c r="AU47" s="93">
        <v>46</v>
      </c>
      <c r="AW47" s="3"/>
    </row>
    <row r="48" spans="1:50" ht="28.5" customHeight="1">
      <c r="AT48" s="101" t="s">
        <v>137</v>
      </c>
      <c r="AU48" s="93">
        <v>47</v>
      </c>
      <c r="AV48" s="101" t="s">
        <v>44</v>
      </c>
      <c r="AW48" s="3">
        <f>AO2</f>
        <v>0</v>
      </c>
    </row>
    <row r="49" spans="41:49" ht="28.5" customHeight="1">
      <c r="AO49" s="101" t="s">
        <v>138</v>
      </c>
      <c r="AU49" s="101">
        <v>48</v>
      </c>
      <c r="AV49" s="101" t="s">
        <v>136</v>
      </c>
      <c r="AW49" s="3">
        <f>AM6</f>
        <v>0</v>
      </c>
    </row>
    <row r="50" spans="41:49" ht="28.5" customHeight="1">
      <c r="AO50" s="101" t="s">
        <v>139</v>
      </c>
    </row>
    <row r="51" spans="41:49" ht="28.5" customHeight="1">
      <c r="AO51" s="101" t="s">
        <v>140</v>
      </c>
    </row>
  </sheetData>
  <sheetProtection sheet="1" objects="1" scenarios="1" formatRows="0"/>
  <mergeCells count="186">
    <mergeCell ref="A1:D1"/>
    <mergeCell ref="E1:AL1"/>
    <mergeCell ref="AE2:AG2"/>
    <mergeCell ref="AH2:AK2"/>
    <mergeCell ref="AL2:AN2"/>
    <mergeCell ref="H3:AB3"/>
    <mergeCell ref="AC4:AF7"/>
    <mergeCell ref="AC3:AF3"/>
    <mergeCell ref="AG3:AP3"/>
    <mergeCell ref="A6:G7"/>
    <mergeCell ref="H6:AB7"/>
    <mergeCell ref="AG4:AL4"/>
    <mergeCell ref="AM4:AN4"/>
    <mergeCell ref="AO4:AP4"/>
    <mergeCell ref="AG5:AL5"/>
    <mergeCell ref="AM5:AN5"/>
    <mergeCell ref="AO5:AP5"/>
    <mergeCell ref="AG6:AL6"/>
    <mergeCell ref="AM6:AN6"/>
    <mergeCell ref="AO6:AP6"/>
    <mergeCell ref="AG7:AN7"/>
    <mergeCell ref="A4:G5"/>
    <mergeCell ref="H4:AB5"/>
    <mergeCell ref="AC8:AF10"/>
    <mergeCell ref="AO2:AP2"/>
    <mergeCell ref="A3:G3"/>
    <mergeCell ref="AG11:AP11"/>
    <mergeCell ref="AC12:AF12"/>
    <mergeCell ref="AG12:AP12"/>
    <mergeCell ref="A13:AP13"/>
    <mergeCell ref="A14:U14"/>
    <mergeCell ref="V14:AP14"/>
    <mergeCell ref="A10:G12"/>
    <mergeCell ref="H10:AB12"/>
    <mergeCell ref="AG8:AI9"/>
    <mergeCell ref="AJ8:AK8"/>
    <mergeCell ref="AM8:AN8"/>
    <mergeCell ref="AJ9:AK9"/>
    <mergeCell ref="AM9:AN9"/>
    <mergeCell ref="AG10:AN10"/>
    <mergeCell ref="AC11:AF11"/>
    <mergeCell ref="A8:G9"/>
    <mergeCell ref="H8:AB9"/>
    <mergeCell ref="A26:AP26"/>
    <mergeCell ref="AF24:AP24"/>
    <mergeCell ref="A25:C25"/>
    <mergeCell ref="D25:F25"/>
    <mergeCell ref="G25:I25"/>
    <mergeCell ref="AB25:AE25"/>
    <mergeCell ref="AF25:AP25"/>
    <mergeCell ref="A15:U22"/>
    <mergeCell ref="V15:AP22"/>
    <mergeCell ref="A23:I23"/>
    <mergeCell ref="AB23:AP23"/>
    <mergeCell ref="A24:C24"/>
    <mergeCell ref="D24:F24"/>
    <mergeCell ref="G24:I24"/>
    <mergeCell ref="AB24:AE24"/>
    <mergeCell ref="G28:I28"/>
    <mergeCell ref="J28:L28"/>
    <mergeCell ref="M28:O28"/>
    <mergeCell ref="P28:R28"/>
    <mergeCell ref="A27:I27"/>
    <mergeCell ref="J27:R27"/>
    <mergeCell ref="S27:AA27"/>
    <mergeCell ref="AB27:AJ27"/>
    <mergeCell ref="AK27:AP27"/>
    <mergeCell ref="Y29:AA29"/>
    <mergeCell ref="AB29:AD29"/>
    <mergeCell ref="AE29:AG29"/>
    <mergeCell ref="AH29:AJ29"/>
    <mergeCell ref="AK29:AM29"/>
    <mergeCell ref="AN29:AP29"/>
    <mergeCell ref="AK28:AM28"/>
    <mergeCell ref="AN28:AP28"/>
    <mergeCell ref="A29:C29"/>
    <mergeCell ref="D29:F29"/>
    <mergeCell ref="G29:I29"/>
    <mergeCell ref="J29:L29"/>
    <mergeCell ref="M29:O29"/>
    <mergeCell ref="P29:R29"/>
    <mergeCell ref="S29:U29"/>
    <mergeCell ref="V29:X29"/>
    <mergeCell ref="S28:U28"/>
    <mergeCell ref="V28:X28"/>
    <mergeCell ref="Y28:AA28"/>
    <mergeCell ref="AB28:AD28"/>
    <mergeCell ref="AE28:AG28"/>
    <mergeCell ref="AH28:AJ28"/>
    <mergeCell ref="A28:C28"/>
    <mergeCell ref="D28:F28"/>
    <mergeCell ref="A30:D30"/>
    <mergeCell ref="E30:H30"/>
    <mergeCell ref="I30:L30"/>
    <mergeCell ref="M30:P30"/>
    <mergeCell ref="Q30:AP30"/>
    <mergeCell ref="A31:D31"/>
    <mergeCell ref="E31:H31"/>
    <mergeCell ref="I31:L31"/>
    <mergeCell ref="M31:P31"/>
    <mergeCell ref="Q31:AP37"/>
    <mergeCell ref="A34:H34"/>
    <mergeCell ref="I34:O34"/>
    <mergeCell ref="A35:H35"/>
    <mergeCell ref="I35:O35"/>
    <mergeCell ref="A36:H37"/>
    <mergeCell ref="I36:O36"/>
    <mergeCell ref="I37:P37"/>
    <mergeCell ref="A32:D32"/>
    <mergeCell ref="E32:H32"/>
    <mergeCell ref="I32:L32"/>
    <mergeCell ref="M32:P32"/>
    <mergeCell ref="A33:D33"/>
    <mergeCell ref="E33:H33"/>
    <mergeCell ref="I33:L33"/>
    <mergeCell ref="M33:P33"/>
    <mergeCell ref="AE40:AH40"/>
    <mergeCell ref="B41:G41"/>
    <mergeCell ref="M41:P41"/>
    <mergeCell ref="Q41:R41"/>
    <mergeCell ref="S41:V41"/>
    <mergeCell ref="W41:Z41"/>
    <mergeCell ref="AA41:AD41"/>
    <mergeCell ref="AE39:AH39"/>
    <mergeCell ref="B40:G40"/>
    <mergeCell ref="M40:P40"/>
    <mergeCell ref="Q40:R40"/>
    <mergeCell ref="S40:V40"/>
    <mergeCell ref="W40:Z40"/>
    <mergeCell ref="AA40:AD40"/>
    <mergeCell ref="A38:H39"/>
    <mergeCell ref="M38:R38"/>
    <mergeCell ref="S38:AH38"/>
    <mergeCell ref="M39:P39"/>
    <mergeCell ref="Q39:R39"/>
    <mergeCell ref="S39:V39"/>
    <mergeCell ref="W39:Z39"/>
    <mergeCell ref="AA39:AD39"/>
    <mergeCell ref="S43:V43"/>
    <mergeCell ref="W43:Z43"/>
    <mergeCell ref="AA43:AD43"/>
    <mergeCell ref="AE41:AH41"/>
    <mergeCell ref="B42:G42"/>
    <mergeCell ref="M42:P42"/>
    <mergeCell ref="Q42:R42"/>
    <mergeCell ref="S42:V42"/>
    <mergeCell ref="W42:Z42"/>
    <mergeCell ref="AA42:AD42"/>
    <mergeCell ref="AE44:AJ44"/>
    <mergeCell ref="AE45:AJ45"/>
    <mergeCell ref="AK44:AP44"/>
    <mergeCell ref="AK45:AP45"/>
    <mergeCell ref="S45:X45"/>
    <mergeCell ref="Y45:AD45"/>
    <mergeCell ref="A45:F45"/>
    <mergeCell ref="G45:L45"/>
    <mergeCell ref="M45:R45"/>
    <mergeCell ref="Y44:AD44"/>
    <mergeCell ref="A44:F44"/>
    <mergeCell ref="G44:L44"/>
    <mergeCell ref="M44:R44"/>
    <mergeCell ref="S44:X44"/>
    <mergeCell ref="AI43:AL43"/>
    <mergeCell ref="A2:M2"/>
    <mergeCell ref="I42:L42"/>
    <mergeCell ref="I43:L43"/>
    <mergeCell ref="AI38:AP38"/>
    <mergeCell ref="AM39:AP39"/>
    <mergeCell ref="AI39:AL39"/>
    <mergeCell ref="AM40:AP40"/>
    <mergeCell ref="AI40:AL40"/>
    <mergeCell ref="AM41:AP41"/>
    <mergeCell ref="AI41:AL41"/>
    <mergeCell ref="AM42:AP42"/>
    <mergeCell ref="I38:L39"/>
    <mergeCell ref="I40:L40"/>
    <mergeCell ref="I41:L41"/>
    <mergeCell ref="AI42:AL42"/>
    <mergeCell ref="AM43:AP43"/>
    <mergeCell ref="J23:AA23"/>
    <mergeCell ref="J24:AA25"/>
    <mergeCell ref="AE43:AH43"/>
    <mergeCell ref="AE42:AH42"/>
    <mergeCell ref="A43:H43"/>
    <mergeCell ref="M43:P43"/>
    <mergeCell ref="Q43:R43"/>
  </mergeCells>
  <phoneticPr fontId="2"/>
  <dataValidations count="3">
    <dataValidation type="list" allowBlank="1" showInputMessage="1" showErrorMessage="1" sqref="A31:P31 A33:P33" xr:uid="{17614F56-9108-4869-B367-129BF8469D86}">
      <formula1>"　,○"</formula1>
    </dataValidation>
    <dataValidation type="list" allowBlank="1" showInputMessage="1" showErrorMessage="1" sqref="H4" xr:uid="{8BF57A0A-DCE0-489A-802F-3319F8F1B0F3}">
      <formula1>"　,①農協等,②農業法人,③農業者団体,④農業者（販売農家）"</formula1>
    </dataValidation>
    <dataValidation type="list" allowBlank="1" showInputMessage="1" showErrorMessage="1" sqref="AO2:AP2" xr:uid="{7668E42B-6CC6-46D9-B7A1-EBD6DF8329FB}">
      <formula1>$AT$47:$AT$48</formula1>
    </dataValidation>
  </dataValidations>
  <pageMargins left="0.59055118110236227" right="0.39370078740157483" top="0.39370078740157483" bottom="0.39370078740157483" header="0.31496062992125984" footer="0.19685039370078741"/>
  <pageSetup paperSize="9" scale="61" orientation="portrait" r:id="rId1"/>
  <ignoredErrors>
    <ignoredError sqref="A25:C25 S40:V40 W40:Z40 AE40:AH40 AI40:AL40 D25:F25"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4EFB51A-C167-4F28-AEEE-2CDF97B7E48A}">
          <x14:formula1>
            <xm:f>'リスト（編集しないこと）'!$C$3:$C$6</xm:f>
          </x14:formula1>
          <xm:sqref>J24:AA25</xm:sqref>
        </x14:dataValidation>
        <x14:dataValidation type="list" allowBlank="1" showInputMessage="1" showErrorMessage="1" xr:uid="{DD2CEDDF-B1E5-453B-8CF4-302FC82E07EE}">
          <x14:formula1>
            <xm:f>'リスト（編集しないこと）'!$D$3:$D$5</xm:f>
          </x14:formula1>
          <xm:sqref>I37:P37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autoPageBreaks="0"/>
  </sheetPr>
  <dimension ref="A1:AI54"/>
  <sheetViews>
    <sheetView view="pageBreakPreview" zoomScaleNormal="100" zoomScaleSheetLayoutView="100" workbookViewId="0">
      <pane ySplit="8" topLeftCell="A9" activePane="bottomLeft" state="frozen"/>
      <selection pane="bottomLeft" activeCell="L4" sqref="L4:M4"/>
    </sheetView>
  </sheetViews>
  <sheetFormatPr defaultColWidth="8.75" defaultRowHeight="18.75"/>
  <cols>
    <col min="1" max="1" width="4" style="113" customWidth="1"/>
    <col min="2" max="2" width="13" style="112" customWidth="1"/>
    <col min="3" max="3" width="6" style="112" customWidth="1"/>
    <col min="4" max="5" width="7" style="113" customWidth="1"/>
    <col min="6" max="6" width="18" style="113" customWidth="1"/>
    <col min="7" max="8" width="6" style="113" customWidth="1"/>
    <col min="9" max="9" width="10" style="113" customWidth="1"/>
    <col min="10" max="10" width="12" style="112" customWidth="1"/>
    <col min="11" max="18" width="6.5" style="113" customWidth="1"/>
    <col min="19" max="20" width="6.5" style="114" customWidth="1"/>
    <col min="21" max="26" width="6.5" style="113" customWidth="1"/>
    <col min="27" max="27" width="6.5" style="114" customWidth="1"/>
    <col min="28" max="29" width="18" style="114" customWidth="1"/>
    <col min="30" max="30" width="17" style="113" customWidth="1"/>
    <col min="31" max="31" width="7.5" style="113" customWidth="1"/>
    <col min="32" max="32" width="12" style="113" customWidth="1"/>
    <col min="33" max="34" width="10" style="113" customWidth="1"/>
    <col min="35" max="35" width="6" style="113" customWidth="1"/>
    <col min="36" max="16384" width="8.75" style="113"/>
  </cols>
  <sheetData>
    <row r="1" spans="1:34" ht="21" customHeight="1" thickBot="1">
      <c r="A1" s="111" t="s">
        <v>537</v>
      </c>
      <c r="C1" s="113"/>
      <c r="D1" s="476" t="s">
        <v>21</v>
      </c>
      <c r="E1" s="477"/>
      <c r="F1" s="471"/>
      <c r="G1" s="472"/>
      <c r="H1" s="473"/>
      <c r="J1" s="476" t="s">
        <v>16</v>
      </c>
      <c r="K1" s="477"/>
      <c r="L1" s="471"/>
      <c r="M1" s="472"/>
      <c r="N1" s="472"/>
      <c r="O1" s="472"/>
      <c r="P1" s="472"/>
      <c r="Q1" s="473"/>
      <c r="U1" s="115" t="s">
        <v>33</v>
      </c>
      <c r="AA1" s="113"/>
    </row>
    <row r="2" spans="1:34" ht="21" customHeight="1" thickBot="1">
      <c r="A2" s="111" t="s">
        <v>3</v>
      </c>
      <c r="C2" s="113"/>
      <c r="D2" s="476" t="s">
        <v>27</v>
      </c>
      <c r="E2" s="477"/>
      <c r="F2" s="471"/>
      <c r="G2" s="472"/>
      <c r="H2" s="473"/>
      <c r="J2" s="474" t="s">
        <v>28</v>
      </c>
      <c r="K2" s="475"/>
      <c r="L2" s="488" t="s">
        <v>303</v>
      </c>
      <c r="M2" s="504"/>
      <c r="N2" s="504"/>
      <c r="O2" s="504"/>
      <c r="P2" s="504"/>
      <c r="Q2" s="489"/>
      <c r="U2" s="496" t="s">
        <v>34</v>
      </c>
      <c r="V2" s="498" t="s">
        <v>32</v>
      </c>
      <c r="W2" s="498"/>
      <c r="X2" s="498"/>
      <c r="Y2" s="498" t="s">
        <v>36</v>
      </c>
      <c r="Z2" s="509" t="s">
        <v>37</v>
      </c>
      <c r="AA2" s="510" t="s">
        <v>4</v>
      </c>
    </row>
    <row r="3" spans="1:34" ht="21" customHeight="1" thickBot="1">
      <c r="A3" s="111"/>
      <c r="C3" s="113"/>
      <c r="E3" s="112"/>
      <c r="J3" s="478"/>
      <c r="K3" s="479"/>
      <c r="L3" s="484" t="s">
        <v>0</v>
      </c>
      <c r="M3" s="485"/>
      <c r="N3" s="484" t="s">
        <v>1</v>
      </c>
      <c r="O3" s="485"/>
      <c r="P3" s="488" t="s">
        <v>29</v>
      </c>
      <c r="Q3" s="489"/>
      <c r="U3" s="497"/>
      <c r="V3" s="117" t="s">
        <v>22</v>
      </c>
      <c r="W3" s="117" t="s">
        <v>23</v>
      </c>
      <c r="X3" s="117" t="s">
        <v>24</v>
      </c>
      <c r="Y3" s="499"/>
      <c r="Z3" s="499"/>
      <c r="AA3" s="511"/>
    </row>
    <row r="4" spans="1:34" ht="21" customHeight="1" thickTop="1" thickBot="1">
      <c r="A4" s="111"/>
      <c r="C4" s="113"/>
      <c r="E4" s="112"/>
      <c r="J4" s="480"/>
      <c r="K4" s="481"/>
      <c r="L4" s="482">
        <f>K29</f>
        <v>12</v>
      </c>
      <c r="M4" s="483"/>
      <c r="N4" s="482">
        <f>L29</f>
        <v>15</v>
      </c>
      <c r="O4" s="483"/>
      <c r="P4" s="486">
        <f>IF((ISBLANK(L4)),"",(IF(L4=0,"皆増",N4/L4-1)))</f>
        <v>0.25</v>
      </c>
      <c r="Q4" s="487"/>
      <c r="U4" s="118" t="s">
        <v>35</v>
      </c>
      <c r="V4" s="119"/>
      <c r="W4" s="119"/>
      <c r="X4" s="119"/>
      <c r="Y4" s="119"/>
      <c r="Z4" s="119"/>
      <c r="AA4" s="153">
        <f>SUM(V4:Z4)</f>
        <v>0</v>
      </c>
    </row>
    <row r="5" spans="1:34" ht="15" customHeight="1">
      <c r="A5" s="111"/>
      <c r="D5" s="112"/>
      <c r="E5" s="112"/>
      <c r="F5" s="112"/>
      <c r="G5" s="112"/>
      <c r="H5" s="112"/>
      <c r="U5" s="120" t="s">
        <v>38</v>
      </c>
      <c r="V5" s="121">
        <v>3</v>
      </c>
      <c r="W5" s="121">
        <v>3</v>
      </c>
      <c r="X5" s="121">
        <v>3</v>
      </c>
      <c r="Y5" s="121">
        <v>3</v>
      </c>
      <c r="Z5" s="121">
        <v>5</v>
      </c>
      <c r="AA5" s="121">
        <v>17</v>
      </c>
    </row>
    <row r="6" spans="1:34" s="122" customFormat="1" ht="6" customHeight="1">
      <c r="B6" s="123"/>
      <c r="C6" s="123"/>
      <c r="J6" s="123"/>
      <c r="S6" s="124"/>
      <c r="T6" s="124"/>
      <c r="AA6" s="124"/>
      <c r="AB6" s="124"/>
      <c r="AC6" s="124"/>
      <c r="AE6" s="112"/>
      <c r="AF6" s="112"/>
      <c r="AG6" s="113"/>
      <c r="AH6" s="113"/>
    </row>
    <row r="7" spans="1:34" ht="36" customHeight="1">
      <c r="A7" s="513" t="s">
        <v>5</v>
      </c>
      <c r="B7" s="531" t="s">
        <v>6</v>
      </c>
      <c r="C7" s="523" t="s">
        <v>19</v>
      </c>
      <c r="D7" s="525" t="s">
        <v>20</v>
      </c>
      <c r="E7" s="526"/>
      <c r="F7" s="527"/>
      <c r="G7" s="523" t="s">
        <v>7</v>
      </c>
      <c r="H7" s="494" t="s">
        <v>559</v>
      </c>
      <c r="I7" s="512" t="s">
        <v>17</v>
      </c>
      <c r="J7" s="523" t="s">
        <v>16</v>
      </c>
      <c r="K7" s="523" t="s">
        <v>11</v>
      </c>
      <c r="L7" s="524"/>
      <c r="M7" s="502" t="s">
        <v>14</v>
      </c>
      <c r="N7" s="503"/>
      <c r="O7" s="512" t="s">
        <v>12</v>
      </c>
      <c r="P7" s="513"/>
      <c r="Q7" s="512" t="s">
        <v>13</v>
      </c>
      <c r="R7" s="513"/>
      <c r="S7" s="512" t="s">
        <v>18</v>
      </c>
      <c r="T7" s="513"/>
      <c r="U7" s="502" t="s">
        <v>41</v>
      </c>
      <c r="V7" s="503"/>
      <c r="W7" s="500" t="s">
        <v>8</v>
      </c>
      <c r="X7" s="501"/>
      <c r="Y7" s="500" t="s">
        <v>9</v>
      </c>
      <c r="Z7" s="501"/>
      <c r="AA7" s="505" t="s">
        <v>10</v>
      </c>
      <c r="AB7" s="506"/>
      <c r="AC7" s="494" t="s">
        <v>541</v>
      </c>
      <c r="AD7" s="494" t="s">
        <v>542</v>
      </c>
      <c r="AE7" s="494" t="s">
        <v>543</v>
      </c>
      <c r="AF7" s="494" t="s">
        <v>574</v>
      </c>
      <c r="AG7" s="494" t="s">
        <v>240</v>
      </c>
      <c r="AH7" s="494" t="s">
        <v>304</v>
      </c>
    </row>
    <row r="8" spans="1:34">
      <c r="A8" s="513"/>
      <c r="B8" s="532"/>
      <c r="C8" s="524"/>
      <c r="D8" s="528"/>
      <c r="E8" s="529"/>
      <c r="F8" s="530"/>
      <c r="G8" s="524"/>
      <c r="H8" s="495"/>
      <c r="I8" s="512"/>
      <c r="J8" s="523"/>
      <c r="K8" s="126" t="s">
        <v>0</v>
      </c>
      <c r="L8" s="126" t="s">
        <v>1</v>
      </c>
      <c r="M8" s="127" t="s">
        <v>0</v>
      </c>
      <c r="N8" s="127" t="s">
        <v>1</v>
      </c>
      <c r="O8" s="125" t="s">
        <v>0</v>
      </c>
      <c r="P8" s="125" t="s">
        <v>1</v>
      </c>
      <c r="Q8" s="125" t="s">
        <v>0</v>
      </c>
      <c r="R8" s="125" t="s">
        <v>1</v>
      </c>
      <c r="S8" s="128" t="s">
        <v>0</v>
      </c>
      <c r="T8" s="128" t="s">
        <v>1</v>
      </c>
      <c r="U8" s="127" t="s">
        <v>0</v>
      </c>
      <c r="V8" s="127" t="s">
        <v>1</v>
      </c>
      <c r="W8" s="126" t="s">
        <v>0</v>
      </c>
      <c r="X8" s="126" t="s">
        <v>1</v>
      </c>
      <c r="Y8" s="126" t="s">
        <v>0</v>
      </c>
      <c r="Z8" s="126" t="s">
        <v>1</v>
      </c>
      <c r="AA8" s="507"/>
      <c r="AB8" s="508"/>
      <c r="AC8" s="495"/>
      <c r="AD8" s="495"/>
      <c r="AE8" s="495"/>
      <c r="AF8" s="495"/>
      <c r="AG8" s="495"/>
      <c r="AH8" s="495"/>
    </row>
    <row r="9" spans="1:34">
      <c r="A9" s="129">
        <f>ROW()-8</f>
        <v>1</v>
      </c>
      <c r="B9" s="130" t="s">
        <v>15</v>
      </c>
      <c r="C9" s="129">
        <v>40</v>
      </c>
      <c r="D9" s="490"/>
      <c r="E9" s="491"/>
      <c r="F9" s="492"/>
      <c r="G9" s="129"/>
      <c r="H9" s="129"/>
      <c r="I9" s="131">
        <v>2</v>
      </c>
      <c r="J9" s="131"/>
      <c r="K9" s="132">
        <v>12</v>
      </c>
      <c r="L9" s="132">
        <v>15</v>
      </c>
      <c r="M9" s="132"/>
      <c r="N9" s="132"/>
      <c r="O9" s="132">
        <v>4000</v>
      </c>
      <c r="P9" s="132">
        <v>4200</v>
      </c>
      <c r="Q9" s="132">
        <v>100</v>
      </c>
      <c r="R9" s="132">
        <v>110</v>
      </c>
      <c r="S9" s="150">
        <f>O9*Q9/1000</f>
        <v>400</v>
      </c>
      <c r="T9" s="150">
        <f>+P9*R9/1000</f>
        <v>462</v>
      </c>
      <c r="U9" s="132">
        <v>200</v>
      </c>
      <c r="V9" s="132">
        <v>250</v>
      </c>
      <c r="W9" s="132">
        <v>250</v>
      </c>
      <c r="X9" s="132">
        <v>270</v>
      </c>
      <c r="Y9" s="132">
        <v>30</v>
      </c>
      <c r="Z9" s="132">
        <v>40</v>
      </c>
      <c r="AA9" s="490" t="s">
        <v>562</v>
      </c>
      <c r="AB9" s="492"/>
      <c r="AC9" s="131" t="s">
        <v>431</v>
      </c>
      <c r="AD9" s="131" t="s">
        <v>561</v>
      </c>
      <c r="AE9" s="131" t="s">
        <v>560</v>
      </c>
      <c r="AF9" s="131" t="s">
        <v>198</v>
      </c>
      <c r="AG9" s="133"/>
      <c r="AH9" s="133"/>
    </row>
    <row r="10" spans="1:34">
      <c r="A10" s="134">
        <f>ROW()-8</f>
        <v>2</v>
      </c>
      <c r="B10" s="135"/>
      <c r="C10" s="134"/>
      <c r="D10" s="469"/>
      <c r="E10" s="493"/>
      <c r="F10" s="470"/>
      <c r="G10" s="134"/>
      <c r="H10" s="134"/>
      <c r="I10" s="136"/>
      <c r="J10" s="136"/>
      <c r="K10" s="137"/>
      <c r="L10" s="137"/>
      <c r="M10" s="137"/>
      <c r="N10" s="137"/>
      <c r="O10" s="137"/>
      <c r="P10" s="137"/>
      <c r="Q10" s="137"/>
      <c r="R10" s="137"/>
      <c r="S10" s="151">
        <f t="shared" ref="S10:S28" si="0">O10*Q10/1000</f>
        <v>0</v>
      </c>
      <c r="T10" s="151">
        <f t="shared" ref="T10:T28" si="1">+P10*R10/1000</f>
        <v>0</v>
      </c>
      <c r="U10" s="137"/>
      <c r="V10" s="137"/>
      <c r="W10" s="137"/>
      <c r="X10" s="137"/>
      <c r="Y10" s="137"/>
      <c r="Z10" s="137"/>
      <c r="AA10" s="469"/>
      <c r="AB10" s="470"/>
      <c r="AC10" s="136"/>
      <c r="AD10" s="136"/>
      <c r="AE10" s="136"/>
      <c r="AF10" s="136" t="s">
        <v>199</v>
      </c>
      <c r="AG10" s="138"/>
      <c r="AH10" s="138"/>
    </row>
    <row r="11" spans="1:34">
      <c r="A11" s="134">
        <f t="shared" ref="A11:A28" si="2">ROW()-8</f>
        <v>3</v>
      </c>
      <c r="B11" s="135"/>
      <c r="C11" s="134"/>
      <c r="D11" s="469"/>
      <c r="E11" s="493"/>
      <c r="F11" s="470"/>
      <c r="G11" s="134"/>
      <c r="H11" s="134"/>
      <c r="I11" s="136"/>
      <c r="J11" s="136"/>
      <c r="K11" s="137"/>
      <c r="L11" s="137"/>
      <c r="M11" s="137"/>
      <c r="N11" s="137"/>
      <c r="O11" s="137"/>
      <c r="P11" s="137"/>
      <c r="Q11" s="137"/>
      <c r="R11" s="137"/>
      <c r="S11" s="151">
        <f t="shared" si="0"/>
        <v>0</v>
      </c>
      <c r="T11" s="151">
        <f t="shared" si="1"/>
        <v>0</v>
      </c>
      <c r="U11" s="137"/>
      <c r="V11" s="137"/>
      <c r="W11" s="137"/>
      <c r="X11" s="137"/>
      <c r="Y11" s="137"/>
      <c r="Z11" s="137"/>
      <c r="AA11" s="469"/>
      <c r="AB11" s="470"/>
      <c r="AC11" s="136"/>
      <c r="AD11" s="136"/>
      <c r="AE11" s="136"/>
      <c r="AF11" s="136"/>
      <c r="AG11" s="138"/>
      <c r="AH11" s="138"/>
    </row>
    <row r="12" spans="1:34">
      <c r="A12" s="134">
        <f t="shared" si="2"/>
        <v>4</v>
      </c>
      <c r="B12" s="135"/>
      <c r="C12" s="134"/>
      <c r="D12" s="469"/>
      <c r="E12" s="493"/>
      <c r="F12" s="470"/>
      <c r="G12" s="134"/>
      <c r="H12" s="134"/>
      <c r="I12" s="136"/>
      <c r="J12" s="136"/>
      <c r="K12" s="137"/>
      <c r="L12" s="137"/>
      <c r="M12" s="137"/>
      <c r="N12" s="137"/>
      <c r="O12" s="137"/>
      <c r="P12" s="137"/>
      <c r="Q12" s="137"/>
      <c r="R12" s="137"/>
      <c r="S12" s="151">
        <f t="shared" si="0"/>
        <v>0</v>
      </c>
      <c r="T12" s="151">
        <f t="shared" si="1"/>
        <v>0</v>
      </c>
      <c r="U12" s="137"/>
      <c r="V12" s="137"/>
      <c r="W12" s="137"/>
      <c r="X12" s="137"/>
      <c r="Y12" s="137"/>
      <c r="Z12" s="137"/>
      <c r="AA12" s="469"/>
      <c r="AB12" s="470"/>
      <c r="AC12" s="136"/>
      <c r="AD12" s="136"/>
      <c r="AE12" s="136"/>
      <c r="AF12" s="136"/>
      <c r="AG12" s="138"/>
      <c r="AH12" s="138"/>
    </row>
    <row r="13" spans="1:34">
      <c r="A13" s="134">
        <f t="shared" si="2"/>
        <v>5</v>
      </c>
      <c r="B13" s="135"/>
      <c r="C13" s="134"/>
      <c r="D13" s="469"/>
      <c r="E13" s="493"/>
      <c r="F13" s="470"/>
      <c r="G13" s="134"/>
      <c r="H13" s="134"/>
      <c r="I13" s="136"/>
      <c r="J13" s="136"/>
      <c r="K13" s="137"/>
      <c r="L13" s="137"/>
      <c r="M13" s="137"/>
      <c r="N13" s="137"/>
      <c r="O13" s="137"/>
      <c r="P13" s="137"/>
      <c r="Q13" s="137"/>
      <c r="R13" s="137"/>
      <c r="S13" s="151">
        <f t="shared" si="0"/>
        <v>0</v>
      </c>
      <c r="T13" s="151">
        <f t="shared" si="1"/>
        <v>0</v>
      </c>
      <c r="U13" s="137"/>
      <c r="V13" s="137"/>
      <c r="W13" s="137"/>
      <c r="X13" s="137"/>
      <c r="Y13" s="137"/>
      <c r="Z13" s="137"/>
      <c r="AA13" s="469"/>
      <c r="AB13" s="470"/>
      <c r="AC13" s="136"/>
      <c r="AD13" s="136"/>
      <c r="AE13" s="136"/>
      <c r="AF13" s="136"/>
      <c r="AG13" s="138"/>
      <c r="AH13" s="138"/>
    </row>
    <row r="14" spans="1:34">
      <c r="A14" s="134">
        <f t="shared" si="2"/>
        <v>6</v>
      </c>
      <c r="B14" s="135"/>
      <c r="C14" s="134"/>
      <c r="D14" s="469"/>
      <c r="E14" s="493"/>
      <c r="F14" s="470"/>
      <c r="G14" s="134"/>
      <c r="H14" s="134"/>
      <c r="I14" s="136"/>
      <c r="J14" s="136"/>
      <c r="K14" s="137"/>
      <c r="L14" s="137"/>
      <c r="M14" s="137"/>
      <c r="N14" s="137"/>
      <c r="O14" s="137"/>
      <c r="P14" s="137"/>
      <c r="Q14" s="137"/>
      <c r="R14" s="137"/>
      <c r="S14" s="151">
        <f t="shared" si="0"/>
        <v>0</v>
      </c>
      <c r="T14" s="151">
        <f t="shared" si="1"/>
        <v>0</v>
      </c>
      <c r="U14" s="137"/>
      <c r="V14" s="137"/>
      <c r="W14" s="137"/>
      <c r="X14" s="137"/>
      <c r="Y14" s="137"/>
      <c r="Z14" s="137"/>
      <c r="AA14" s="469"/>
      <c r="AB14" s="470"/>
      <c r="AC14" s="136"/>
      <c r="AD14" s="136"/>
      <c r="AE14" s="136"/>
      <c r="AF14" s="136"/>
      <c r="AG14" s="138"/>
      <c r="AH14" s="138"/>
    </row>
    <row r="15" spans="1:34">
      <c r="A15" s="134">
        <f t="shared" si="2"/>
        <v>7</v>
      </c>
      <c r="B15" s="135"/>
      <c r="C15" s="134"/>
      <c r="D15" s="469"/>
      <c r="E15" s="493"/>
      <c r="F15" s="470"/>
      <c r="G15" s="134"/>
      <c r="H15" s="134"/>
      <c r="I15" s="136"/>
      <c r="J15" s="136"/>
      <c r="K15" s="137"/>
      <c r="L15" s="137"/>
      <c r="M15" s="137"/>
      <c r="N15" s="137"/>
      <c r="O15" s="137"/>
      <c r="P15" s="137"/>
      <c r="Q15" s="137"/>
      <c r="R15" s="137"/>
      <c r="S15" s="151">
        <f t="shared" si="0"/>
        <v>0</v>
      </c>
      <c r="T15" s="151">
        <f t="shared" si="1"/>
        <v>0</v>
      </c>
      <c r="U15" s="137"/>
      <c r="V15" s="137"/>
      <c r="W15" s="137"/>
      <c r="X15" s="137"/>
      <c r="Y15" s="137"/>
      <c r="Z15" s="137"/>
      <c r="AA15" s="469"/>
      <c r="AB15" s="470"/>
      <c r="AC15" s="136"/>
      <c r="AD15" s="136"/>
      <c r="AE15" s="136"/>
      <c r="AF15" s="136"/>
      <c r="AG15" s="138"/>
      <c r="AH15" s="138"/>
    </row>
    <row r="16" spans="1:34">
      <c r="A16" s="134">
        <f t="shared" si="2"/>
        <v>8</v>
      </c>
      <c r="B16" s="135"/>
      <c r="C16" s="134"/>
      <c r="D16" s="469"/>
      <c r="E16" s="493"/>
      <c r="F16" s="470"/>
      <c r="G16" s="134"/>
      <c r="H16" s="134"/>
      <c r="I16" s="136"/>
      <c r="J16" s="136"/>
      <c r="K16" s="137"/>
      <c r="L16" s="137"/>
      <c r="M16" s="137"/>
      <c r="N16" s="137"/>
      <c r="O16" s="137"/>
      <c r="P16" s="137"/>
      <c r="Q16" s="137"/>
      <c r="R16" s="137"/>
      <c r="S16" s="151">
        <f t="shared" si="0"/>
        <v>0</v>
      </c>
      <c r="T16" s="151">
        <f t="shared" si="1"/>
        <v>0</v>
      </c>
      <c r="U16" s="137"/>
      <c r="V16" s="137"/>
      <c r="W16" s="137"/>
      <c r="X16" s="137"/>
      <c r="Y16" s="137"/>
      <c r="Z16" s="137"/>
      <c r="AA16" s="469"/>
      <c r="AB16" s="470"/>
      <c r="AC16" s="136"/>
      <c r="AD16" s="136"/>
      <c r="AE16" s="136"/>
      <c r="AF16" s="136"/>
      <c r="AG16" s="138"/>
      <c r="AH16" s="138"/>
    </row>
    <row r="17" spans="1:34">
      <c r="A17" s="134">
        <f t="shared" si="2"/>
        <v>9</v>
      </c>
      <c r="B17" s="135"/>
      <c r="C17" s="134"/>
      <c r="D17" s="469"/>
      <c r="E17" s="493"/>
      <c r="F17" s="470"/>
      <c r="G17" s="134"/>
      <c r="H17" s="134"/>
      <c r="I17" s="136"/>
      <c r="J17" s="136"/>
      <c r="K17" s="137"/>
      <c r="L17" s="137"/>
      <c r="M17" s="137"/>
      <c r="N17" s="137"/>
      <c r="O17" s="137"/>
      <c r="P17" s="137"/>
      <c r="Q17" s="137"/>
      <c r="R17" s="137"/>
      <c r="S17" s="151">
        <f t="shared" si="0"/>
        <v>0</v>
      </c>
      <c r="T17" s="151">
        <f t="shared" si="1"/>
        <v>0</v>
      </c>
      <c r="U17" s="137"/>
      <c r="V17" s="137"/>
      <c r="W17" s="137"/>
      <c r="X17" s="137"/>
      <c r="Y17" s="137"/>
      <c r="Z17" s="137"/>
      <c r="AA17" s="469"/>
      <c r="AB17" s="470"/>
      <c r="AC17" s="136"/>
      <c r="AD17" s="136"/>
      <c r="AE17" s="136"/>
      <c r="AF17" s="136"/>
      <c r="AG17" s="138"/>
      <c r="AH17" s="138"/>
    </row>
    <row r="18" spans="1:34">
      <c r="A18" s="134">
        <f t="shared" si="2"/>
        <v>10</v>
      </c>
      <c r="B18" s="135"/>
      <c r="C18" s="134"/>
      <c r="D18" s="469"/>
      <c r="E18" s="493"/>
      <c r="F18" s="470"/>
      <c r="G18" s="134"/>
      <c r="H18" s="134"/>
      <c r="I18" s="136"/>
      <c r="J18" s="136"/>
      <c r="K18" s="137"/>
      <c r="L18" s="137"/>
      <c r="M18" s="137"/>
      <c r="N18" s="137"/>
      <c r="O18" s="137"/>
      <c r="P18" s="137"/>
      <c r="Q18" s="137"/>
      <c r="R18" s="137"/>
      <c r="S18" s="151">
        <f t="shared" si="0"/>
        <v>0</v>
      </c>
      <c r="T18" s="151">
        <f t="shared" si="1"/>
        <v>0</v>
      </c>
      <c r="U18" s="137"/>
      <c r="V18" s="137"/>
      <c r="W18" s="137"/>
      <c r="X18" s="137"/>
      <c r="Y18" s="137"/>
      <c r="Z18" s="137"/>
      <c r="AA18" s="469"/>
      <c r="AB18" s="470"/>
      <c r="AC18" s="136"/>
      <c r="AD18" s="136"/>
      <c r="AE18" s="136"/>
      <c r="AF18" s="136"/>
      <c r="AG18" s="138"/>
      <c r="AH18" s="138"/>
    </row>
    <row r="19" spans="1:34">
      <c r="A19" s="134">
        <f t="shared" si="2"/>
        <v>11</v>
      </c>
      <c r="B19" s="135"/>
      <c r="C19" s="134"/>
      <c r="D19" s="469"/>
      <c r="E19" s="493"/>
      <c r="F19" s="470"/>
      <c r="G19" s="134"/>
      <c r="H19" s="134"/>
      <c r="I19" s="136"/>
      <c r="J19" s="136"/>
      <c r="K19" s="137"/>
      <c r="L19" s="137"/>
      <c r="M19" s="137"/>
      <c r="N19" s="137"/>
      <c r="O19" s="137"/>
      <c r="P19" s="137"/>
      <c r="Q19" s="137"/>
      <c r="R19" s="137"/>
      <c r="S19" s="151">
        <f t="shared" si="0"/>
        <v>0</v>
      </c>
      <c r="T19" s="151">
        <f t="shared" si="1"/>
        <v>0</v>
      </c>
      <c r="U19" s="137"/>
      <c r="V19" s="137"/>
      <c r="W19" s="137"/>
      <c r="X19" s="137"/>
      <c r="Y19" s="137"/>
      <c r="Z19" s="137"/>
      <c r="AA19" s="469"/>
      <c r="AB19" s="470"/>
      <c r="AC19" s="136"/>
      <c r="AD19" s="136"/>
      <c r="AE19" s="136"/>
      <c r="AF19" s="136"/>
      <c r="AG19" s="138"/>
      <c r="AH19" s="138"/>
    </row>
    <row r="20" spans="1:34">
      <c r="A20" s="134">
        <f t="shared" si="2"/>
        <v>12</v>
      </c>
      <c r="B20" s="135"/>
      <c r="C20" s="134"/>
      <c r="D20" s="469"/>
      <c r="E20" s="493"/>
      <c r="F20" s="470"/>
      <c r="G20" s="134"/>
      <c r="H20" s="134"/>
      <c r="I20" s="136"/>
      <c r="J20" s="136"/>
      <c r="K20" s="137"/>
      <c r="L20" s="137"/>
      <c r="M20" s="137"/>
      <c r="N20" s="137"/>
      <c r="O20" s="137"/>
      <c r="P20" s="137"/>
      <c r="Q20" s="137"/>
      <c r="R20" s="137"/>
      <c r="S20" s="151">
        <f t="shared" si="0"/>
        <v>0</v>
      </c>
      <c r="T20" s="151">
        <f t="shared" si="1"/>
        <v>0</v>
      </c>
      <c r="U20" s="137"/>
      <c r="V20" s="137"/>
      <c r="W20" s="137"/>
      <c r="X20" s="137"/>
      <c r="Y20" s="137"/>
      <c r="Z20" s="137"/>
      <c r="AA20" s="469"/>
      <c r="AB20" s="470"/>
      <c r="AC20" s="136"/>
      <c r="AD20" s="136"/>
      <c r="AE20" s="136"/>
      <c r="AF20" s="136"/>
      <c r="AG20" s="138"/>
      <c r="AH20" s="138"/>
    </row>
    <row r="21" spans="1:34">
      <c r="A21" s="134">
        <f t="shared" si="2"/>
        <v>13</v>
      </c>
      <c r="B21" s="135"/>
      <c r="C21" s="134"/>
      <c r="D21" s="469"/>
      <c r="E21" s="493"/>
      <c r="F21" s="470"/>
      <c r="G21" s="134"/>
      <c r="H21" s="134"/>
      <c r="I21" s="136"/>
      <c r="J21" s="136"/>
      <c r="K21" s="137"/>
      <c r="L21" s="137"/>
      <c r="M21" s="137"/>
      <c r="N21" s="137"/>
      <c r="O21" s="137"/>
      <c r="P21" s="137"/>
      <c r="Q21" s="137"/>
      <c r="R21" s="137"/>
      <c r="S21" s="151">
        <f t="shared" si="0"/>
        <v>0</v>
      </c>
      <c r="T21" s="151">
        <f t="shared" si="1"/>
        <v>0</v>
      </c>
      <c r="U21" s="137"/>
      <c r="V21" s="137"/>
      <c r="W21" s="137"/>
      <c r="X21" s="137"/>
      <c r="Y21" s="137"/>
      <c r="Z21" s="137"/>
      <c r="AA21" s="469"/>
      <c r="AB21" s="470"/>
      <c r="AC21" s="136"/>
      <c r="AD21" s="136"/>
      <c r="AE21" s="136"/>
      <c r="AF21" s="136"/>
      <c r="AG21" s="138"/>
      <c r="AH21" s="138"/>
    </row>
    <row r="22" spans="1:34">
      <c r="A22" s="134">
        <f t="shared" si="2"/>
        <v>14</v>
      </c>
      <c r="B22" s="135"/>
      <c r="C22" s="134"/>
      <c r="D22" s="469"/>
      <c r="E22" s="493"/>
      <c r="F22" s="470"/>
      <c r="G22" s="134"/>
      <c r="H22" s="134"/>
      <c r="I22" s="136"/>
      <c r="J22" s="136"/>
      <c r="K22" s="137"/>
      <c r="L22" s="137"/>
      <c r="M22" s="137"/>
      <c r="N22" s="137"/>
      <c r="O22" s="137"/>
      <c r="P22" s="137"/>
      <c r="Q22" s="137"/>
      <c r="R22" s="137"/>
      <c r="S22" s="151">
        <f t="shared" si="0"/>
        <v>0</v>
      </c>
      <c r="T22" s="151">
        <f t="shared" si="1"/>
        <v>0</v>
      </c>
      <c r="U22" s="137"/>
      <c r="V22" s="137"/>
      <c r="W22" s="137"/>
      <c r="X22" s="137"/>
      <c r="Y22" s="137"/>
      <c r="Z22" s="137"/>
      <c r="AA22" s="469"/>
      <c r="AB22" s="470"/>
      <c r="AC22" s="136"/>
      <c r="AD22" s="136"/>
      <c r="AE22" s="136"/>
      <c r="AF22" s="136"/>
      <c r="AG22" s="138"/>
      <c r="AH22" s="138"/>
    </row>
    <row r="23" spans="1:34">
      <c r="A23" s="134">
        <f t="shared" si="2"/>
        <v>15</v>
      </c>
      <c r="B23" s="135"/>
      <c r="C23" s="134"/>
      <c r="D23" s="469"/>
      <c r="E23" s="493"/>
      <c r="F23" s="470"/>
      <c r="G23" s="134"/>
      <c r="H23" s="134"/>
      <c r="I23" s="136"/>
      <c r="J23" s="136"/>
      <c r="K23" s="137"/>
      <c r="L23" s="137"/>
      <c r="M23" s="137"/>
      <c r="N23" s="137"/>
      <c r="O23" s="137"/>
      <c r="P23" s="137"/>
      <c r="Q23" s="137"/>
      <c r="R23" s="137"/>
      <c r="S23" s="151">
        <f t="shared" si="0"/>
        <v>0</v>
      </c>
      <c r="T23" s="151">
        <f t="shared" si="1"/>
        <v>0</v>
      </c>
      <c r="U23" s="137"/>
      <c r="V23" s="137"/>
      <c r="W23" s="137"/>
      <c r="X23" s="137"/>
      <c r="Y23" s="137"/>
      <c r="Z23" s="137"/>
      <c r="AA23" s="469"/>
      <c r="AB23" s="470"/>
      <c r="AC23" s="136"/>
      <c r="AD23" s="136"/>
      <c r="AE23" s="136"/>
      <c r="AF23" s="136"/>
      <c r="AG23" s="138"/>
      <c r="AH23" s="138"/>
    </row>
    <row r="24" spans="1:34">
      <c r="A24" s="134">
        <f t="shared" si="2"/>
        <v>16</v>
      </c>
      <c r="B24" s="135"/>
      <c r="C24" s="134"/>
      <c r="D24" s="469"/>
      <c r="E24" s="493"/>
      <c r="F24" s="470"/>
      <c r="G24" s="134"/>
      <c r="H24" s="134"/>
      <c r="I24" s="136"/>
      <c r="J24" s="136"/>
      <c r="K24" s="137"/>
      <c r="L24" s="137"/>
      <c r="M24" s="137"/>
      <c r="N24" s="137"/>
      <c r="O24" s="137"/>
      <c r="P24" s="137"/>
      <c r="Q24" s="137"/>
      <c r="R24" s="137"/>
      <c r="S24" s="151">
        <f t="shared" si="0"/>
        <v>0</v>
      </c>
      <c r="T24" s="151">
        <f t="shared" si="1"/>
        <v>0</v>
      </c>
      <c r="U24" s="137"/>
      <c r="V24" s="137"/>
      <c r="W24" s="137"/>
      <c r="X24" s="137"/>
      <c r="Y24" s="137"/>
      <c r="Z24" s="137"/>
      <c r="AA24" s="469"/>
      <c r="AB24" s="470"/>
      <c r="AC24" s="136"/>
      <c r="AD24" s="136"/>
      <c r="AE24" s="136"/>
      <c r="AF24" s="136"/>
      <c r="AG24" s="138"/>
      <c r="AH24" s="138"/>
    </row>
    <row r="25" spans="1:34">
      <c r="A25" s="134">
        <f t="shared" si="2"/>
        <v>17</v>
      </c>
      <c r="B25" s="135"/>
      <c r="C25" s="134"/>
      <c r="D25" s="469"/>
      <c r="E25" s="493"/>
      <c r="F25" s="470"/>
      <c r="G25" s="134"/>
      <c r="H25" s="134"/>
      <c r="I25" s="136"/>
      <c r="J25" s="136"/>
      <c r="K25" s="137"/>
      <c r="L25" s="137"/>
      <c r="M25" s="137"/>
      <c r="N25" s="137"/>
      <c r="O25" s="137"/>
      <c r="P25" s="137"/>
      <c r="Q25" s="137"/>
      <c r="R25" s="137"/>
      <c r="S25" s="151">
        <f t="shared" si="0"/>
        <v>0</v>
      </c>
      <c r="T25" s="151">
        <f t="shared" si="1"/>
        <v>0</v>
      </c>
      <c r="U25" s="137"/>
      <c r="V25" s="137"/>
      <c r="W25" s="137"/>
      <c r="X25" s="137"/>
      <c r="Y25" s="137"/>
      <c r="Z25" s="137"/>
      <c r="AA25" s="469"/>
      <c r="AB25" s="470"/>
      <c r="AC25" s="136"/>
      <c r="AD25" s="136"/>
      <c r="AE25" s="136"/>
      <c r="AF25" s="136"/>
      <c r="AG25" s="138"/>
      <c r="AH25" s="138"/>
    </row>
    <row r="26" spans="1:34">
      <c r="A26" s="134">
        <f t="shared" si="2"/>
        <v>18</v>
      </c>
      <c r="B26" s="135"/>
      <c r="C26" s="134"/>
      <c r="D26" s="469"/>
      <c r="E26" s="493"/>
      <c r="F26" s="470"/>
      <c r="G26" s="134"/>
      <c r="H26" s="134"/>
      <c r="I26" s="136"/>
      <c r="J26" s="136"/>
      <c r="K26" s="137"/>
      <c r="L26" s="137"/>
      <c r="M26" s="137"/>
      <c r="N26" s="137"/>
      <c r="O26" s="137"/>
      <c r="P26" s="137"/>
      <c r="Q26" s="137"/>
      <c r="R26" s="137"/>
      <c r="S26" s="151">
        <f t="shared" si="0"/>
        <v>0</v>
      </c>
      <c r="T26" s="151">
        <f t="shared" si="1"/>
        <v>0</v>
      </c>
      <c r="U26" s="137"/>
      <c r="V26" s="137"/>
      <c r="W26" s="137"/>
      <c r="X26" s="137"/>
      <c r="Y26" s="137"/>
      <c r="Z26" s="137"/>
      <c r="AA26" s="469"/>
      <c r="AB26" s="470"/>
      <c r="AC26" s="136"/>
      <c r="AD26" s="136"/>
      <c r="AE26" s="136"/>
      <c r="AF26" s="136"/>
      <c r="AG26" s="138"/>
      <c r="AH26" s="138"/>
    </row>
    <row r="27" spans="1:34">
      <c r="A27" s="134">
        <f t="shared" si="2"/>
        <v>19</v>
      </c>
      <c r="B27" s="135"/>
      <c r="C27" s="134"/>
      <c r="D27" s="469"/>
      <c r="E27" s="493"/>
      <c r="F27" s="470"/>
      <c r="G27" s="134"/>
      <c r="H27" s="134"/>
      <c r="I27" s="136"/>
      <c r="J27" s="136"/>
      <c r="K27" s="137"/>
      <c r="L27" s="137"/>
      <c r="M27" s="137"/>
      <c r="N27" s="137"/>
      <c r="O27" s="137"/>
      <c r="P27" s="137"/>
      <c r="Q27" s="137"/>
      <c r="R27" s="137"/>
      <c r="S27" s="151">
        <f t="shared" si="0"/>
        <v>0</v>
      </c>
      <c r="T27" s="151">
        <f t="shared" si="1"/>
        <v>0</v>
      </c>
      <c r="U27" s="137"/>
      <c r="V27" s="137"/>
      <c r="W27" s="137"/>
      <c r="X27" s="137"/>
      <c r="Y27" s="137"/>
      <c r="Z27" s="137"/>
      <c r="AA27" s="469"/>
      <c r="AB27" s="470"/>
      <c r="AC27" s="136"/>
      <c r="AD27" s="136"/>
      <c r="AE27" s="136"/>
      <c r="AF27" s="136"/>
      <c r="AG27" s="138"/>
      <c r="AH27" s="138"/>
    </row>
    <row r="28" spans="1:34" ht="19.5" thickBot="1">
      <c r="A28" s="139">
        <f t="shared" si="2"/>
        <v>20</v>
      </c>
      <c r="B28" s="140"/>
      <c r="C28" s="139"/>
      <c r="D28" s="520"/>
      <c r="E28" s="521"/>
      <c r="F28" s="522"/>
      <c r="G28" s="139"/>
      <c r="H28" s="139"/>
      <c r="I28" s="141"/>
      <c r="J28" s="141"/>
      <c r="K28" s="142"/>
      <c r="L28" s="142"/>
      <c r="M28" s="142"/>
      <c r="N28" s="142"/>
      <c r="O28" s="142"/>
      <c r="P28" s="142"/>
      <c r="Q28" s="142"/>
      <c r="R28" s="142"/>
      <c r="S28" s="152">
        <f t="shared" si="0"/>
        <v>0</v>
      </c>
      <c r="T28" s="152">
        <f t="shared" si="1"/>
        <v>0</v>
      </c>
      <c r="U28" s="142"/>
      <c r="V28" s="142"/>
      <c r="W28" s="142"/>
      <c r="X28" s="142"/>
      <c r="Y28" s="142"/>
      <c r="Z28" s="142"/>
      <c r="AA28" s="520"/>
      <c r="AB28" s="522"/>
      <c r="AC28" s="141"/>
      <c r="AD28" s="141"/>
      <c r="AE28" s="141"/>
      <c r="AF28" s="141"/>
      <c r="AG28" s="143"/>
      <c r="AH28" s="143"/>
    </row>
    <row r="29" spans="1:34" ht="19.5" thickTop="1">
      <c r="A29" s="144" t="s">
        <v>4</v>
      </c>
      <c r="B29" s="154">
        <f>COUNTA(B9:B28)</f>
        <v>1</v>
      </c>
      <c r="C29" s="155"/>
      <c r="D29" s="517"/>
      <c r="E29" s="518"/>
      <c r="F29" s="519"/>
      <c r="G29" s="154">
        <f>COUNTA(G9:G28)</f>
        <v>0</v>
      </c>
      <c r="H29" s="154">
        <f>COUNTA(H9:H28)</f>
        <v>0</v>
      </c>
      <c r="I29" s="156">
        <f>SUM(I9:I28)</f>
        <v>2</v>
      </c>
      <c r="J29" s="157"/>
      <c r="K29" s="158">
        <f>SUM(K9:K28)</f>
        <v>12</v>
      </c>
      <c r="L29" s="158">
        <f>SUM(L9:L28)</f>
        <v>15</v>
      </c>
      <c r="M29" s="158">
        <f>SUM(M9:M28)</f>
        <v>0</v>
      </c>
      <c r="N29" s="158">
        <f>SUM(N9:N28)</f>
        <v>0</v>
      </c>
      <c r="O29" s="158">
        <f>AVERAGE(O9:O28)</f>
        <v>4000</v>
      </c>
      <c r="P29" s="158">
        <f>AVERAGE(P9:P28)</f>
        <v>4200</v>
      </c>
      <c r="Q29" s="158">
        <f>AVERAGE(Q9:Q28)</f>
        <v>100</v>
      </c>
      <c r="R29" s="158">
        <f>AVERAGE(R9:R28)</f>
        <v>110</v>
      </c>
      <c r="S29" s="158"/>
      <c r="T29" s="158"/>
      <c r="U29" s="158">
        <f>SUM(U9:U28)</f>
        <v>200</v>
      </c>
      <c r="V29" s="158">
        <f>SUM(V9:V28)</f>
        <v>250</v>
      </c>
      <c r="W29" s="158">
        <f>AVERAGE(W9:W28)</f>
        <v>250</v>
      </c>
      <c r="X29" s="158">
        <f>AVERAGE(X9:X28)</f>
        <v>270</v>
      </c>
      <c r="Y29" s="158">
        <f>AVERAGE(Y9:Y28)</f>
        <v>30</v>
      </c>
      <c r="Z29" s="158">
        <f>AVERAGE(Z9:Z28)</f>
        <v>40</v>
      </c>
      <c r="AA29" s="514"/>
      <c r="AB29" s="515"/>
      <c r="AC29" s="515"/>
      <c r="AD29" s="515"/>
      <c r="AE29" s="516"/>
      <c r="AF29" s="303"/>
      <c r="AG29" s="156">
        <f>SUM(AG9:AG28)</f>
        <v>0</v>
      </c>
      <c r="AH29" s="156">
        <f>SUM(AH9:AH28)</f>
        <v>0</v>
      </c>
    </row>
    <row r="30" spans="1:34" ht="9" customHeight="1" thickBot="1">
      <c r="M30" s="114"/>
      <c r="N30" s="114"/>
      <c r="S30" s="113"/>
      <c r="T30" s="113"/>
      <c r="U30" s="114"/>
      <c r="V30" s="114"/>
      <c r="AA30" s="113"/>
      <c r="AB30" s="113"/>
      <c r="AC30" s="113"/>
    </row>
    <row r="31" spans="1:34" s="145" customFormat="1" ht="15" customHeight="1">
      <c r="C31" s="146" t="s">
        <v>305</v>
      </c>
      <c r="D31" s="145" t="s">
        <v>553</v>
      </c>
      <c r="E31" s="147"/>
      <c r="J31" s="146"/>
      <c r="M31" s="535" t="s">
        <v>29</v>
      </c>
      <c r="N31" s="536"/>
      <c r="U31" s="535" t="s">
        <v>29</v>
      </c>
      <c r="V31" s="539"/>
      <c r="W31" s="539" t="s">
        <v>30</v>
      </c>
      <c r="X31" s="539"/>
      <c r="Y31" s="539" t="s">
        <v>29</v>
      </c>
      <c r="Z31" s="536"/>
    </row>
    <row r="32" spans="1:34" s="145" customFormat="1" ht="15" customHeight="1" thickBot="1">
      <c r="D32" s="145" t="s">
        <v>554</v>
      </c>
      <c r="G32" s="148"/>
      <c r="H32" s="148"/>
      <c r="I32" s="148"/>
      <c r="J32" s="147"/>
      <c r="M32" s="537" t="str">
        <f>IF((ISBLANK(M29)),"",(IF(M29=0,"皆増",N29/M29-1)))</f>
        <v>皆増</v>
      </c>
      <c r="N32" s="538"/>
      <c r="U32" s="540">
        <f>IF((ISBLANK(U29)),"",(IF(U29=0,"皆増",V29/U29-1)))</f>
        <v>0.25</v>
      </c>
      <c r="V32" s="533"/>
      <c r="W32" s="533">
        <f>IF((ISBLANK(W29)),"",(IF(W29=0,"皆増",X29/W29-1)))*-1</f>
        <v>-8.0000000000000071E-2</v>
      </c>
      <c r="X32" s="533"/>
      <c r="Y32" s="533">
        <f>IF((ISBLANK(Y29)),"",(IF(Y29=0,"皆増",Z29/Y29-1)))</f>
        <v>0.33333333333333326</v>
      </c>
      <c r="Z32" s="534"/>
      <c r="AA32" s="148"/>
      <c r="AB32" s="148"/>
      <c r="AC32" s="148"/>
      <c r="AD32" s="148"/>
    </row>
    <row r="33" spans="1:35" s="145" customFormat="1" ht="15" customHeight="1">
      <c r="B33" s="147"/>
      <c r="C33" s="146" t="s">
        <v>305</v>
      </c>
      <c r="D33" s="145" t="s">
        <v>555</v>
      </c>
      <c r="J33" s="147"/>
      <c r="S33" s="149"/>
      <c r="T33" s="149"/>
      <c r="AA33" s="149"/>
      <c r="AB33" s="149"/>
      <c r="AC33" s="149"/>
    </row>
    <row r="34" spans="1:35" s="145" customFormat="1" ht="15" customHeight="1">
      <c r="B34" s="147"/>
      <c r="C34" s="147"/>
      <c r="D34" s="145" t="s">
        <v>556</v>
      </c>
      <c r="J34" s="147"/>
      <c r="S34" s="149"/>
      <c r="T34" s="149"/>
      <c r="AA34" s="149"/>
      <c r="AB34" s="149"/>
      <c r="AC34" s="149"/>
    </row>
    <row r="35" spans="1:35" s="145" customFormat="1" ht="15" customHeight="1">
      <c r="B35" s="147"/>
      <c r="C35" s="147"/>
      <c r="D35" s="145" t="s">
        <v>557</v>
      </c>
      <c r="J35" s="147"/>
      <c r="S35" s="149"/>
      <c r="T35" s="149"/>
      <c r="AA35" s="149"/>
      <c r="AB35" s="149"/>
      <c r="AC35" s="149"/>
    </row>
    <row r="36" spans="1:35" ht="18" customHeight="1">
      <c r="A36" s="112"/>
      <c r="D36" s="145" t="s">
        <v>558</v>
      </c>
    </row>
    <row r="37" spans="1:35" ht="18" customHeight="1">
      <c r="A37" s="112"/>
    </row>
    <row r="38" spans="1:35" ht="18" customHeight="1">
      <c r="A38" s="112"/>
      <c r="R38" s="115"/>
      <c r="S38" s="113"/>
      <c r="T38" s="113"/>
      <c r="AA38" s="112"/>
      <c r="AB38" s="112"/>
      <c r="AC38" s="112"/>
      <c r="AD38" s="112"/>
      <c r="AI38" s="112"/>
    </row>
    <row r="39" spans="1:35" ht="15" customHeight="1">
      <c r="S39" s="113"/>
      <c r="T39" s="113"/>
      <c r="AA39" s="113"/>
      <c r="AB39" s="113"/>
      <c r="AC39" s="113"/>
    </row>
    <row r="40" spans="1:35" ht="15" customHeight="1">
      <c r="S40" s="113"/>
      <c r="T40" s="113"/>
      <c r="AA40" s="113"/>
      <c r="AB40" s="113"/>
      <c r="AC40" s="113"/>
    </row>
    <row r="41" spans="1:35" ht="15" customHeight="1">
      <c r="R41" s="112"/>
      <c r="S41" s="113"/>
      <c r="T41" s="113"/>
      <c r="AA41" s="113"/>
      <c r="AB41" s="113"/>
      <c r="AC41" s="113"/>
      <c r="AD41" s="116"/>
      <c r="AE41" s="116"/>
      <c r="AF41" s="116"/>
      <c r="AG41" s="116"/>
      <c r="AH41" s="116"/>
      <c r="AI41" s="116"/>
    </row>
    <row r="42" spans="1:35" ht="15" customHeight="1">
      <c r="R42" s="112"/>
      <c r="S42" s="113"/>
      <c r="T42" s="113"/>
      <c r="AA42" s="113"/>
      <c r="AB42" s="113"/>
      <c r="AC42" s="113"/>
      <c r="AD42" s="116"/>
      <c r="AE42" s="116"/>
      <c r="AF42" s="116"/>
      <c r="AG42" s="116"/>
      <c r="AH42" s="116"/>
      <c r="AI42" s="116"/>
    </row>
    <row r="43" spans="1:35" ht="15" customHeight="1">
      <c r="A43" s="112"/>
      <c r="R43" s="112"/>
      <c r="S43" s="113"/>
      <c r="T43" s="113"/>
      <c r="AA43" s="113"/>
      <c r="AB43" s="113"/>
      <c r="AC43" s="113"/>
      <c r="AD43" s="116"/>
      <c r="AE43" s="116"/>
      <c r="AF43" s="116"/>
      <c r="AG43" s="116"/>
      <c r="AH43" s="116"/>
      <c r="AI43" s="116"/>
    </row>
    <row r="44" spans="1:35" ht="15" customHeight="1">
      <c r="A44" s="112"/>
      <c r="R44" s="112"/>
      <c r="S44" s="113"/>
      <c r="T44" s="113"/>
      <c r="AA44" s="113"/>
      <c r="AB44" s="113"/>
      <c r="AC44" s="113"/>
      <c r="AD44" s="116"/>
      <c r="AE44" s="116"/>
      <c r="AF44" s="116"/>
      <c r="AG44" s="116"/>
      <c r="AH44" s="116"/>
      <c r="AI44" s="116"/>
    </row>
    <row r="45" spans="1:35">
      <c r="A45" s="112"/>
      <c r="S45" s="113"/>
      <c r="T45" s="112"/>
      <c r="AA45" s="112"/>
      <c r="AB45" s="112"/>
      <c r="AC45" s="112"/>
    </row>
    <row r="46" spans="1:35">
      <c r="A46" s="112"/>
    </row>
    <row r="47" spans="1:35">
      <c r="A47" s="112"/>
    </row>
    <row r="48" spans="1:35">
      <c r="A48" s="112"/>
    </row>
    <row r="49" spans="1:1">
      <c r="A49" s="112"/>
    </row>
    <row r="50" spans="1:1">
      <c r="A50" s="112"/>
    </row>
    <row r="51" spans="1:1">
      <c r="A51" s="112"/>
    </row>
    <row r="52" spans="1:1">
      <c r="A52" s="112"/>
    </row>
    <row r="53" spans="1:1">
      <c r="A53" s="112"/>
    </row>
    <row r="54" spans="1:1">
      <c r="A54" s="112"/>
    </row>
  </sheetData>
  <sheetProtection sheet="1" objects="1" scenarios="1" formatColumns="0" formatRows="0" insertRows="0" deleteRows="0" sort="0" autoFilter="0"/>
  <mergeCells count="93">
    <mergeCell ref="AF7:AF8"/>
    <mergeCell ref="Y32:Z32"/>
    <mergeCell ref="M31:N31"/>
    <mergeCell ref="M32:N32"/>
    <mergeCell ref="U31:V31"/>
    <mergeCell ref="U32:V32"/>
    <mergeCell ref="W31:X31"/>
    <mergeCell ref="W32:X32"/>
    <mergeCell ref="Y31:Z31"/>
    <mergeCell ref="AA9:AB9"/>
    <mergeCell ref="AA10:AB10"/>
    <mergeCell ref="AA11:AB11"/>
    <mergeCell ref="AA12:AB12"/>
    <mergeCell ref="AA13:AB13"/>
    <mergeCell ref="AA14:AB14"/>
    <mergeCell ref="AA15:AB15"/>
    <mergeCell ref="A7:A8"/>
    <mergeCell ref="C7:C8"/>
    <mergeCell ref="K7:L7"/>
    <mergeCell ref="O7:P7"/>
    <mergeCell ref="J7:J8"/>
    <mergeCell ref="G7:G8"/>
    <mergeCell ref="D7:F8"/>
    <mergeCell ref="I7:I8"/>
    <mergeCell ref="M7:N7"/>
    <mergeCell ref="B7:B8"/>
    <mergeCell ref="D23:F23"/>
    <mergeCell ref="D19:F19"/>
    <mergeCell ref="D20:F20"/>
    <mergeCell ref="D18:F18"/>
    <mergeCell ref="AA29:AE29"/>
    <mergeCell ref="D27:F27"/>
    <mergeCell ref="D26:F26"/>
    <mergeCell ref="D24:F24"/>
    <mergeCell ref="D25:F25"/>
    <mergeCell ref="D29:F29"/>
    <mergeCell ref="D28:F28"/>
    <mergeCell ref="AA24:AB24"/>
    <mergeCell ref="AA25:AB25"/>
    <mergeCell ref="AA26:AB26"/>
    <mergeCell ref="AA27:AB27"/>
    <mergeCell ref="AA28:AB28"/>
    <mergeCell ref="AH7:AH8"/>
    <mergeCell ref="L2:Q2"/>
    <mergeCell ref="D21:F21"/>
    <mergeCell ref="D22:F22"/>
    <mergeCell ref="D16:F16"/>
    <mergeCell ref="D17:F17"/>
    <mergeCell ref="AD7:AD8"/>
    <mergeCell ref="AE7:AE8"/>
    <mergeCell ref="W7:X7"/>
    <mergeCell ref="AA7:AB8"/>
    <mergeCell ref="Z2:Z3"/>
    <mergeCell ref="AA2:AA3"/>
    <mergeCell ref="Q7:R7"/>
    <mergeCell ref="S7:T7"/>
    <mergeCell ref="AG7:AG8"/>
    <mergeCell ref="AC7:AC8"/>
    <mergeCell ref="U2:U3"/>
    <mergeCell ref="Y2:Y3"/>
    <mergeCell ref="Y7:Z7"/>
    <mergeCell ref="U7:V7"/>
    <mergeCell ref="V2:X2"/>
    <mergeCell ref="D9:F9"/>
    <mergeCell ref="D15:F15"/>
    <mergeCell ref="D10:F10"/>
    <mergeCell ref="D1:E1"/>
    <mergeCell ref="D2:E2"/>
    <mergeCell ref="F2:H2"/>
    <mergeCell ref="F1:H1"/>
    <mergeCell ref="H7:H8"/>
    <mergeCell ref="D11:F11"/>
    <mergeCell ref="D12:F12"/>
    <mergeCell ref="D13:F13"/>
    <mergeCell ref="D14:F14"/>
    <mergeCell ref="L1:Q1"/>
    <mergeCell ref="J2:K2"/>
    <mergeCell ref="J1:K1"/>
    <mergeCell ref="J3:K4"/>
    <mergeCell ref="L4:M4"/>
    <mergeCell ref="L3:M3"/>
    <mergeCell ref="N4:O4"/>
    <mergeCell ref="N3:O3"/>
    <mergeCell ref="P4:Q4"/>
    <mergeCell ref="P3:Q3"/>
    <mergeCell ref="AA21:AB21"/>
    <mergeCell ref="AA22:AB22"/>
    <mergeCell ref="AA23:AB23"/>
    <mergeCell ref="AA16:AB16"/>
    <mergeCell ref="AA17:AB17"/>
    <mergeCell ref="AA18:AB18"/>
    <mergeCell ref="AA19:AB19"/>
    <mergeCell ref="AA20:AB20"/>
  </mergeCells>
  <phoneticPr fontId="2"/>
  <conditionalFormatting sqref="AF9:AF28">
    <cfRule type="containsText" dxfId="2" priority="1" operator="containsText" text="本則課税">
      <formula>NOT(ISERROR(SEARCH("本則課税",AF9)))</formula>
    </cfRule>
  </conditionalFormatting>
  <dataValidations count="1">
    <dataValidation type="list" allowBlank="1" showInputMessage="1" showErrorMessage="1" sqref="G9:H28" xr:uid="{EBC57A9E-9AA7-4087-82FD-AD7D21C82BFF}">
      <formula1>",○"</formula1>
    </dataValidation>
  </dataValidations>
  <pageMargins left="0.51181102362204722" right="0.31496062992125984" top="0.35433070866141736" bottom="0.19685039370078741" header="0.31496062992125984" footer="0.39370078740157483"/>
  <pageSetup paperSize="9" scale="80" orientation="landscape" r:id="rId1"/>
  <colBreaks count="1" manualBreakCount="1">
    <brk id="20" max="3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6419BD7-96AC-4A80-96B3-AAC10B9346FC}">
          <x14:formula1>
            <xm:f>'リスト（編集しないこと）'!$G$3:$G$6</xm:f>
          </x14:formula1>
          <xm:sqref>V4:Y4</xm:sqref>
        </x14:dataValidation>
        <x14:dataValidation type="list" allowBlank="1" showInputMessage="1" showErrorMessage="1" xr:uid="{DE2C6E8B-0659-4633-9C9D-ADB3A0014FE1}">
          <x14:formula1>
            <xm:f>'リスト（編集しないこと）'!$G$3:$G$8</xm:f>
          </x14:formula1>
          <xm:sqref>Z4</xm:sqref>
        </x14:dataValidation>
        <x14:dataValidation type="list" allowBlank="1" showInputMessage="1" showErrorMessage="1" xr:uid="{33631B02-2AB0-4D6D-8AE6-E85BC6DB2CAF}">
          <x14:formula1>
            <xm:f>'補助金額計算書【収益性（ハウス除く）】'!$Y$6:$Y$7</xm:f>
          </x14:formula1>
          <xm:sqref>AF9:AF28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FFEFB-CB4F-4935-BD81-77DACC315348}">
  <sheetPr>
    <tabColor rgb="FF92D050"/>
    <pageSetUpPr fitToPage="1"/>
  </sheetPr>
  <dimension ref="A2:Y51"/>
  <sheetViews>
    <sheetView zoomScaleNormal="100" workbookViewId="0">
      <selection activeCell="B2" sqref="B2"/>
    </sheetView>
  </sheetViews>
  <sheetFormatPr defaultColWidth="10" defaultRowHeight="15" customHeight="1"/>
  <cols>
    <col min="1" max="1" width="4" style="159" customWidth="1"/>
    <col min="2" max="2" width="10" style="159"/>
    <col min="3" max="3" width="13" style="159" customWidth="1"/>
    <col min="4" max="5" width="10" style="159" customWidth="1"/>
    <col min="6" max="11" width="10" style="159"/>
    <col min="12" max="12" width="8" style="159" customWidth="1"/>
    <col min="13" max="13" width="10" style="159" customWidth="1"/>
    <col min="14" max="14" width="8" style="159" customWidth="1"/>
    <col min="15" max="15" width="10" style="159"/>
    <col min="16" max="16" width="8" style="159" customWidth="1"/>
    <col min="17" max="17" width="10" style="159"/>
    <col min="18" max="18" width="8" style="159" customWidth="1"/>
    <col min="19" max="19" width="10" style="159"/>
    <col min="20" max="20" width="8" style="159" customWidth="1"/>
    <col min="21" max="16384" width="10" style="159"/>
  </cols>
  <sheetData>
    <row r="2" spans="1:25" ht="21" customHeight="1">
      <c r="B2" s="111" t="s">
        <v>229</v>
      </c>
    </row>
    <row r="3" spans="1:25" ht="15" customHeight="1">
      <c r="U3" s="160" t="s">
        <v>191</v>
      </c>
      <c r="W3" s="159" t="s">
        <v>245</v>
      </c>
    </row>
    <row r="4" spans="1:25" ht="15" customHeight="1">
      <c r="B4" s="553" t="s">
        <v>6</v>
      </c>
      <c r="C4" s="553" t="s">
        <v>224</v>
      </c>
      <c r="D4" s="556" t="s">
        <v>225</v>
      </c>
      <c r="E4" s="557"/>
      <c r="F4" s="562" t="s">
        <v>200</v>
      </c>
      <c r="G4" s="562"/>
      <c r="H4" s="562" t="s">
        <v>192</v>
      </c>
      <c r="I4" s="564" t="s">
        <v>201</v>
      </c>
      <c r="J4" s="564"/>
      <c r="K4" s="565" t="s">
        <v>202</v>
      </c>
      <c r="L4" s="555" t="s">
        <v>226</v>
      </c>
      <c r="M4" s="553"/>
      <c r="N4" s="553"/>
      <c r="O4" s="553"/>
      <c r="P4" s="553"/>
      <c r="Q4" s="553"/>
      <c r="R4" s="553"/>
      <c r="S4" s="553"/>
      <c r="T4" s="553"/>
      <c r="U4" s="553"/>
      <c r="W4" s="161" t="s">
        <v>200</v>
      </c>
      <c r="X4" s="161" t="s">
        <v>244</v>
      </c>
    </row>
    <row r="5" spans="1:25" ht="15" customHeight="1" thickBot="1">
      <c r="B5" s="554"/>
      <c r="C5" s="554"/>
      <c r="D5" s="558"/>
      <c r="E5" s="559"/>
      <c r="F5" s="162" t="s">
        <v>203</v>
      </c>
      <c r="G5" s="163" t="s">
        <v>227</v>
      </c>
      <c r="H5" s="563"/>
      <c r="I5" s="162" t="s">
        <v>203</v>
      </c>
      <c r="J5" s="162" t="s">
        <v>227</v>
      </c>
      <c r="K5" s="566"/>
      <c r="L5" s="164" t="s">
        <v>34</v>
      </c>
      <c r="M5" s="165" t="s">
        <v>228</v>
      </c>
      <c r="N5" s="166" t="s">
        <v>34</v>
      </c>
      <c r="O5" s="165" t="s">
        <v>228</v>
      </c>
      <c r="P5" s="166" t="s">
        <v>34</v>
      </c>
      <c r="Q5" s="165" t="s">
        <v>228</v>
      </c>
      <c r="R5" s="166" t="s">
        <v>34</v>
      </c>
      <c r="S5" s="165" t="s">
        <v>228</v>
      </c>
      <c r="T5" s="166" t="s">
        <v>34</v>
      </c>
      <c r="U5" s="165" t="s">
        <v>228</v>
      </c>
      <c r="W5" s="167" t="s">
        <v>242</v>
      </c>
      <c r="X5" s="167" t="s">
        <v>242</v>
      </c>
    </row>
    <row r="6" spans="1:25" ht="18" customHeight="1" thickTop="1">
      <c r="A6" s="159">
        <v>1</v>
      </c>
      <c r="B6" s="168"/>
      <c r="C6" s="168" t="s">
        <v>193</v>
      </c>
      <c r="D6" s="560"/>
      <c r="E6" s="561"/>
      <c r="F6" s="188">
        <f>ROUNDDOWN($G6*1.1,0)</f>
        <v>0</v>
      </c>
      <c r="G6" s="169"/>
      <c r="H6" s="169" t="s">
        <v>198</v>
      </c>
      <c r="I6" s="188">
        <f>ROUNDDOWN($J6*1.1,0)</f>
        <v>0</v>
      </c>
      <c r="J6" s="188">
        <f>SUM(M6,O6,Q6,S6,U6)</f>
        <v>0</v>
      </c>
      <c r="K6" s="191">
        <f t="shared" ref="K6:K35" si="0">IF($H6=$Y$6,$G6,$F6)-IF($H6=$Y$6,$J6,$I6)</f>
        <v>0</v>
      </c>
      <c r="L6" s="170"/>
      <c r="M6" s="171"/>
      <c r="N6" s="172"/>
      <c r="O6" s="171"/>
      <c r="P6" s="172"/>
      <c r="Q6" s="171"/>
      <c r="R6" s="172"/>
      <c r="S6" s="171"/>
      <c r="T6" s="172"/>
      <c r="U6" s="171"/>
      <c r="W6" s="173">
        <f>ROUNDDOWN(F6/1000,0)</f>
        <v>0</v>
      </c>
      <c r="X6" s="173">
        <f>ROUNDDOWN(K6/1000,0)</f>
        <v>0</v>
      </c>
      <c r="Y6" s="174" t="s">
        <v>198</v>
      </c>
    </row>
    <row r="7" spans="1:25" ht="18" customHeight="1">
      <c r="A7" s="159">
        <v>2</v>
      </c>
      <c r="B7" s="175"/>
      <c r="C7" s="175" t="s">
        <v>195</v>
      </c>
      <c r="D7" s="549"/>
      <c r="E7" s="550"/>
      <c r="F7" s="189">
        <f t="shared" ref="F7:F35" si="1">ROUNDDOWN($G7*1.1,0)</f>
        <v>0</v>
      </c>
      <c r="G7" s="176"/>
      <c r="H7" s="176" t="s">
        <v>198</v>
      </c>
      <c r="I7" s="189">
        <f t="shared" ref="I7:I35" si="2">ROUNDDOWN($J7*1.1,0)</f>
        <v>0</v>
      </c>
      <c r="J7" s="189">
        <f t="shared" ref="J7:J21" si="3">SUM(M7,O7,Q7,S7,U7)</f>
        <v>0</v>
      </c>
      <c r="K7" s="192">
        <f t="shared" si="0"/>
        <v>0</v>
      </c>
      <c r="L7" s="177"/>
      <c r="M7" s="178"/>
      <c r="N7" s="179"/>
      <c r="O7" s="178"/>
      <c r="P7" s="179"/>
      <c r="Q7" s="178"/>
      <c r="R7" s="179"/>
      <c r="S7" s="178"/>
      <c r="T7" s="179"/>
      <c r="U7" s="178"/>
      <c r="W7" s="176">
        <f t="shared" ref="W7:W35" si="4">ROUNDDOWN(F7/1000,0)</f>
        <v>0</v>
      </c>
      <c r="X7" s="176">
        <f t="shared" ref="X7:X35" si="5">ROUNDDOWN(K7/1000,0)</f>
        <v>0</v>
      </c>
      <c r="Y7" s="174" t="s">
        <v>199</v>
      </c>
    </row>
    <row r="8" spans="1:25" ht="18" customHeight="1">
      <c r="A8" s="159">
        <v>3</v>
      </c>
      <c r="B8" s="175"/>
      <c r="C8" s="175" t="s">
        <v>196</v>
      </c>
      <c r="D8" s="549"/>
      <c r="E8" s="550"/>
      <c r="F8" s="189">
        <f t="shared" si="1"/>
        <v>0</v>
      </c>
      <c r="G8" s="176"/>
      <c r="H8" s="176" t="s">
        <v>199</v>
      </c>
      <c r="I8" s="189">
        <f t="shared" si="2"/>
        <v>0</v>
      </c>
      <c r="J8" s="189">
        <f t="shared" si="3"/>
        <v>0</v>
      </c>
      <c r="K8" s="192">
        <f t="shared" si="0"/>
        <v>0</v>
      </c>
      <c r="L8" s="177"/>
      <c r="M8" s="178"/>
      <c r="N8" s="179"/>
      <c r="O8" s="178"/>
      <c r="P8" s="179"/>
      <c r="Q8" s="178"/>
      <c r="R8" s="179"/>
      <c r="S8" s="178"/>
      <c r="T8" s="179"/>
      <c r="U8" s="178"/>
      <c r="W8" s="176">
        <f t="shared" si="4"/>
        <v>0</v>
      </c>
      <c r="X8" s="176">
        <f t="shared" si="5"/>
        <v>0</v>
      </c>
    </row>
    <row r="9" spans="1:25" ht="18" customHeight="1">
      <c r="A9" s="159">
        <v>4</v>
      </c>
      <c r="B9" s="175"/>
      <c r="C9" s="175" t="s">
        <v>204</v>
      </c>
      <c r="D9" s="549"/>
      <c r="E9" s="550"/>
      <c r="F9" s="189">
        <f t="shared" si="1"/>
        <v>0</v>
      </c>
      <c r="G9" s="176"/>
      <c r="H9" s="176" t="s">
        <v>199</v>
      </c>
      <c r="I9" s="189">
        <f t="shared" si="2"/>
        <v>0</v>
      </c>
      <c r="J9" s="189">
        <f t="shared" si="3"/>
        <v>0</v>
      </c>
      <c r="K9" s="192">
        <f t="shared" si="0"/>
        <v>0</v>
      </c>
      <c r="L9" s="177"/>
      <c r="M9" s="178"/>
      <c r="N9" s="179"/>
      <c r="O9" s="178"/>
      <c r="P9" s="179"/>
      <c r="Q9" s="178"/>
      <c r="R9" s="179"/>
      <c r="S9" s="178"/>
      <c r="T9" s="179"/>
      <c r="U9" s="178"/>
      <c r="W9" s="176">
        <f t="shared" si="4"/>
        <v>0</v>
      </c>
      <c r="X9" s="176">
        <f t="shared" si="5"/>
        <v>0</v>
      </c>
    </row>
    <row r="10" spans="1:25" ht="18" customHeight="1">
      <c r="A10" s="159">
        <v>5</v>
      </c>
      <c r="B10" s="175"/>
      <c r="C10" s="175"/>
      <c r="D10" s="549"/>
      <c r="E10" s="550"/>
      <c r="F10" s="189">
        <f t="shared" si="1"/>
        <v>0</v>
      </c>
      <c r="G10" s="176"/>
      <c r="H10" s="176"/>
      <c r="I10" s="189">
        <f t="shared" si="2"/>
        <v>0</v>
      </c>
      <c r="J10" s="189">
        <f t="shared" si="3"/>
        <v>0</v>
      </c>
      <c r="K10" s="192">
        <f t="shared" si="0"/>
        <v>0</v>
      </c>
      <c r="L10" s="177"/>
      <c r="M10" s="178"/>
      <c r="N10" s="179"/>
      <c r="O10" s="178"/>
      <c r="P10" s="179"/>
      <c r="Q10" s="178"/>
      <c r="R10" s="179"/>
      <c r="S10" s="178"/>
      <c r="T10" s="179"/>
      <c r="U10" s="178"/>
      <c r="W10" s="176">
        <f t="shared" si="4"/>
        <v>0</v>
      </c>
      <c r="X10" s="176">
        <f t="shared" si="5"/>
        <v>0</v>
      </c>
    </row>
    <row r="11" spans="1:25" ht="18" customHeight="1">
      <c r="A11" s="159">
        <v>6</v>
      </c>
      <c r="B11" s="175"/>
      <c r="C11" s="175"/>
      <c r="D11" s="549"/>
      <c r="E11" s="550"/>
      <c r="F11" s="189">
        <f t="shared" si="1"/>
        <v>0</v>
      </c>
      <c r="G11" s="176"/>
      <c r="H11" s="176"/>
      <c r="I11" s="189">
        <f t="shared" si="2"/>
        <v>0</v>
      </c>
      <c r="J11" s="189">
        <f t="shared" si="3"/>
        <v>0</v>
      </c>
      <c r="K11" s="192">
        <f t="shared" si="0"/>
        <v>0</v>
      </c>
      <c r="L11" s="177"/>
      <c r="M11" s="178"/>
      <c r="N11" s="179"/>
      <c r="O11" s="178"/>
      <c r="P11" s="179"/>
      <c r="Q11" s="178"/>
      <c r="R11" s="179"/>
      <c r="S11" s="178"/>
      <c r="T11" s="179"/>
      <c r="U11" s="178"/>
      <c r="W11" s="176">
        <f t="shared" si="4"/>
        <v>0</v>
      </c>
      <c r="X11" s="176">
        <f t="shared" si="5"/>
        <v>0</v>
      </c>
    </row>
    <row r="12" spans="1:25" ht="18" customHeight="1">
      <c r="A12" s="159">
        <v>7</v>
      </c>
      <c r="B12" s="175"/>
      <c r="C12" s="175"/>
      <c r="D12" s="549"/>
      <c r="E12" s="550"/>
      <c r="F12" s="189">
        <f t="shared" si="1"/>
        <v>0</v>
      </c>
      <c r="G12" s="176"/>
      <c r="H12" s="176"/>
      <c r="I12" s="189">
        <f t="shared" si="2"/>
        <v>0</v>
      </c>
      <c r="J12" s="189">
        <f t="shared" si="3"/>
        <v>0</v>
      </c>
      <c r="K12" s="192">
        <f t="shared" si="0"/>
        <v>0</v>
      </c>
      <c r="L12" s="177"/>
      <c r="M12" s="178"/>
      <c r="N12" s="179"/>
      <c r="O12" s="178"/>
      <c r="P12" s="179"/>
      <c r="Q12" s="178"/>
      <c r="R12" s="179"/>
      <c r="S12" s="178"/>
      <c r="T12" s="179"/>
      <c r="U12" s="178"/>
      <c r="W12" s="176">
        <f t="shared" si="4"/>
        <v>0</v>
      </c>
      <c r="X12" s="176">
        <f t="shared" si="5"/>
        <v>0</v>
      </c>
    </row>
    <row r="13" spans="1:25" ht="18" customHeight="1">
      <c r="A13" s="159">
        <v>8</v>
      </c>
      <c r="B13" s="175"/>
      <c r="C13" s="175"/>
      <c r="D13" s="549"/>
      <c r="E13" s="550"/>
      <c r="F13" s="189">
        <f t="shared" si="1"/>
        <v>0</v>
      </c>
      <c r="G13" s="176"/>
      <c r="H13" s="176"/>
      <c r="I13" s="189">
        <f t="shared" si="2"/>
        <v>0</v>
      </c>
      <c r="J13" s="189">
        <f t="shared" si="3"/>
        <v>0</v>
      </c>
      <c r="K13" s="192">
        <f t="shared" si="0"/>
        <v>0</v>
      </c>
      <c r="L13" s="177"/>
      <c r="M13" s="178"/>
      <c r="N13" s="179"/>
      <c r="O13" s="178"/>
      <c r="P13" s="179"/>
      <c r="Q13" s="178"/>
      <c r="R13" s="179"/>
      <c r="S13" s="178"/>
      <c r="T13" s="179"/>
      <c r="U13" s="178"/>
      <c r="W13" s="176">
        <f t="shared" si="4"/>
        <v>0</v>
      </c>
      <c r="X13" s="176">
        <f t="shared" si="5"/>
        <v>0</v>
      </c>
    </row>
    <row r="14" spans="1:25" ht="18" customHeight="1">
      <c r="A14" s="159">
        <v>9</v>
      </c>
      <c r="B14" s="175"/>
      <c r="C14" s="175"/>
      <c r="D14" s="549"/>
      <c r="E14" s="550"/>
      <c r="F14" s="189">
        <f t="shared" si="1"/>
        <v>0</v>
      </c>
      <c r="G14" s="176"/>
      <c r="H14" s="176"/>
      <c r="I14" s="189">
        <f t="shared" si="2"/>
        <v>0</v>
      </c>
      <c r="J14" s="189">
        <f t="shared" si="3"/>
        <v>0</v>
      </c>
      <c r="K14" s="192">
        <f t="shared" si="0"/>
        <v>0</v>
      </c>
      <c r="L14" s="177"/>
      <c r="M14" s="178"/>
      <c r="N14" s="179"/>
      <c r="O14" s="178"/>
      <c r="P14" s="179"/>
      <c r="Q14" s="178"/>
      <c r="R14" s="179"/>
      <c r="S14" s="178"/>
      <c r="T14" s="179"/>
      <c r="U14" s="178"/>
      <c r="W14" s="176">
        <f t="shared" si="4"/>
        <v>0</v>
      </c>
      <c r="X14" s="176">
        <f t="shared" si="5"/>
        <v>0</v>
      </c>
    </row>
    <row r="15" spans="1:25" ht="18" customHeight="1">
      <c r="A15" s="159">
        <v>10</v>
      </c>
      <c r="B15" s="175"/>
      <c r="C15" s="175"/>
      <c r="D15" s="549"/>
      <c r="E15" s="550"/>
      <c r="F15" s="189">
        <f t="shared" si="1"/>
        <v>0</v>
      </c>
      <c r="G15" s="176"/>
      <c r="H15" s="176"/>
      <c r="I15" s="189">
        <f t="shared" si="2"/>
        <v>0</v>
      </c>
      <c r="J15" s="189">
        <f t="shared" si="3"/>
        <v>0</v>
      </c>
      <c r="K15" s="192">
        <f t="shared" si="0"/>
        <v>0</v>
      </c>
      <c r="L15" s="177"/>
      <c r="M15" s="178"/>
      <c r="N15" s="179"/>
      <c r="O15" s="178"/>
      <c r="P15" s="179"/>
      <c r="Q15" s="178"/>
      <c r="R15" s="179"/>
      <c r="S15" s="178"/>
      <c r="T15" s="179"/>
      <c r="U15" s="178"/>
      <c r="W15" s="176">
        <f t="shared" si="4"/>
        <v>0</v>
      </c>
      <c r="X15" s="176">
        <f t="shared" si="5"/>
        <v>0</v>
      </c>
    </row>
    <row r="16" spans="1:25" ht="18" customHeight="1">
      <c r="A16" s="159">
        <v>11</v>
      </c>
      <c r="B16" s="175"/>
      <c r="C16" s="175"/>
      <c r="D16" s="549"/>
      <c r="E16" s="550"/>
      <c r="F16" s="189">
        <f t="shared" si="1"/>
        <v>0</v>
      </c>
      <c r="G16" s="176"/>
      <c r="H16" s="176"/>
      <c r="I16" s="189">
        <f t="shared" si="2"/>
        <v>0</v>
      </c>
      <c r="J16" s="189">
        <f t="shared" si="3"/>
        <v>0</v>
      </c>
      <c r="K16" s="192">
        <f t="shared" si="0"/>
        <v>0</v>
      </c>
      <c r="L16" s="177"/>
      <c r="M16" s="178"/>
      <c r="N16" s="179"/>
      <c r="O16" s="178"/>
      <c r="P16" s="179"/>
      <c r="Q16" s="178"/>
      <c r="R16" s="179"/>
      <c r="S16" s="178"/>
      <c r="T16" s="179"/>
      <c r="U16" s="178"/>
      <c r="W16" s="176">
        <f t="shared" si="4"/>
        <v>0</v>
      </c>
      <c r="X16" s="176">
        <f t="shared" si="5"/>
        <v>0</v>
      </c>
    </row>
    <row r="17" spans="1:24" ht="18" customHeight="1">
      <c r="A17" s="159">
        <v>12</v>
      </c>
      <c r="B17" s="175"/>
      <c r="C17" s="175"/>
      <c r="D17" s="549"/>
      <c r="E17" s="550"/>
      <c r="F17" s="189">
        <f t="shared" si="1"/>
        <v>0</v>
      </c>
      <c r="G17" s="176"/>
      <c r="H17" s="176"/>
      <c r="I17" s="189">
        <f t="shared" si="2"/>
        <v>0</v>
      </c>
      <c r="J17" s="189">
        <f t="shared" si="3"/>
        <v>0</v>
      </c>
      <c r="K17" s="192">
        <f t="shared" si="0"/>
        <v>0</v>
      </c>
      <c r="L17" s="177"/>
      <c r="M17" s="178"/>
      <c r="N17" s="179"/>
      <c r="O17" s="178"/>
      <c r="P17" s="179"/>
      <c r="Q17" s="178"/>
      <c r="R17" s="179"/>
      <c r="S17" s="178"/>
      <c r="T17" s="179"/>
      <c r="U17" s="178"/>
      <c r="W17" s="176">
        <f t="shared" si="4"/>
        <v>0</v>
      </c>
      <c r="X17" s="176">
        <f t="shared" si="5"/>
        <v>0</v>
      </c>
    </row>
    <row r="18" spans="1:24" ht="18" customHeight="1">
      <c r="A18" s="159">
        <v>13</v>
      </c>
      <c r="B18" s="175"/>
      <c r="C18" s="175"/>
      <c r="D18" s="549"/>
      <c r="E18" s="550"/>
      <c r="F18" s="189">
        <f t="shared" si="1"/>
        <v>0</v>
      </c>
      <c r="G18" s="176"/>
      <c r="H18" s="176"/>
      <c r="I18" s="189">
        <f t="shared" si="2"/>
        <v>0</v>
      </c>
      <c r="J18" s="189">
        <f t="shared" si="3"/>
        <v>0</v>
      </c>
      <c r="K18" s="192">
        <f t="shared" si="0"/>
        <v>0</v>
      </c>
      <c r="L18" s="177"/>
      <c r="M18" s="178"/>
      <c r="N18" s="179"/>
      <c r="O18" s="178"/>
      <c r="P18" s="179"/>
      <c r="Q18" s="178"/>
      <c r="R18" s="179"/>
      <c r="S18" s="178"/>
      <c r="T18" s="179"/>
      <c r="U18" s="178"/>
      <c r="W18" s="176">
        <f t="shared" si="4"/>
        <v>0</v>
      </c>
      <c r="X18" s="176">
        <f t="shared" si="5"/>
        <v>0</v>
      </c>
    </row>
    <row r="19" spans="1:24" ht="18" customHeight="1">
      <c r="A19" s="159">
        <v>14</v>
      </c>
      <c r="B19" s="175"/>
      <c r="C19" s="175"/>
      <c r="D19" s="549"/>
      <c r="E19" s="550"/>
      <c r="F19" s="189">
        <f t="shared" si="1"/>
        <v>0</v>
      </c>
      <c r="G19" s="176"/>
      <c r="H19" s="176"/>
      <c r="I19" s="189">
        <f t="shared" si="2"/>
        <v>0</v>
      </c>
      <c r="J19" s="189">
        <f t="shared" si="3"/>
        <v>0</v>
      </c>
      <c r="K19" s="192">
        <f t="shared" si="0"/>
        <v>0</v>
      </c>
      <c r="L19" s="177"/>
      <c r="M19" s="178"/>
      <c r="N19" s="179"/>
      <c r="O19" s="178"/>
      <c r="P19" s="179"/>
      <c r="Q19" s="178"/>
      <c r="R19" s="179"/>
      <c r="S19" s="178"/>
      <c r="T19" s="179"/>
      <c r="U19" s="178"/>
      <c r="W19" s="176">
        <f t="shared" si="4"/>
        <v>0</v>
      </c>
      <c r="X19" s="176">
        <f t="shared" si="5"/>
        <v>0</v>
      </c>
    </row>
    <row r="20" spans="1:24" ht="18" customHeight="1">
      <c r="A20" s="159">
        <v>15</v>
      </c>
      <c r="B20" s="175"/>
      <c r="C20" s="175"/>
      <c r="D20" s="549"/>
      <c r="E20" s="550"/>
      <c r="F20" s="189">
        <f t="shared" si="1"/>
        <v>0</v>
      </c>
      <c r="G20" s="176"/>
      <c r="H20" s="176"/>
      <c r="I20" s="189">
        <f t="shared" si="2"/>
        <v>0</v>
      </c>
      <c r="J20" s="189">
        <f t="shared" si="3"/>
        <v>0</v>
      </c>
      <c r="K20" s="192">
        <f t="shared" si="0"/>
        <v>0</v>
      </c>
      <c r="L20" s="177"/>
      <c r="M20" s="178"/>
      <c r="N20" s="179"/>
      <c r="O20" s="178"/>
      <c r="P20" s="179"/>
      <c r="Q20" s="178"/>
      <c r="R20" s="179"/>
      <c r="S20" s="178"/>
      <c r="T20" s="179"/>
      <c r="U20" s="178"/>
      <c r="W20" s="176">
        <f t="shared" si="4"/>
        <v>0</v>
      </c>
      <c r="X20" s="176">
        <f t="shared" si="5"/>
        <v>0</v>
      </c>
    </row>
    <row r="21" spans="1:24" ht="18" customHeight="1">
      <c r="A21" s="159">
        <v>16</v>
      </c>
      <c r="B21" s="175"/>
      <c r="C21" s="175"/>
      <c r="D21" s="549"/>
      <c r="E21" s="550"/>
      <c r="F21" s="189">
        <f t="shared" si="1"/>
        <v>0</v>
      </c>
      <c r="G21" s="176"/>
      <c r="H21" s="176"/>
      <c r="I21" s="189">
        <f t="shared" si="2"/>
        <v>0</v>
      </c>
      <c r="J21" s="189">
        <f t="shared" si="3"/>
        <v>0</v>
      </c>
      <c r="K21" s="192">
        <f t="shared" si="0"/>
        <v>0</v>
      </c>
      <c r="L21" s="177"/>
      <c r="M21" s="178"/>
      <c r="N21" s="179"/>
      <c r="O21" s="178"/>
      <c r="P21" s="179"/>
      <c r="Q21" s="178"/>
      <c r="R21" s="179"/>
      <c r="S21" s="178"/>
      <c r="T21" s="179"/>
      <c r="U21" s="178"/>
      <c r="W21" s="176">
        <f t="shared" si="4"/>
        <v>0</v>
      </c>
      <c r="X21" s="176">
        <f t="shared" si="5"/>
        <v>0</v>
      </c>
    </row>
    <row r="22" spans="1:24" ht="18" customHeight="1">
      <c r="A22" s="159">
        <v>17</v>
      </c>
      <c r="B22" s="175"/>
      <c r="C22" s="175"/>
      <c r="D22" s="549"/>
      <c r="E22" s="550"/>
      <c r="F22" s="189">
        <f t="shared" si="1"/>
        <v>0</v>
      </c>
      <c r="G22" s="176"/>
      <c r="H22" s="176"/>
      <c r="I22" s="189">
        <f t="shared" si="2"/>
        <v>0</v>
      </c>
      <c r="J22" s="189">
        <f t="shared" ref="J22:J25" si="6">SUM(M22,O22,Q22,S22,U22)</f>
        <v>0</v>
      </c>
      <c r="K22" s="192">
        <f t="shared" si="0"/>
        <v>0</v>
      </c>
      <c r="L22" s="177"/>
      <c r="M22" s="178"/>
      <c r="N22" s="179"/>
      <c r="O22" s="178"/>
      <c r="P22" s="179"/>
      <c r="Q22" s="178"/>
      <c r="R22" s="179"/>
      <c r="S22" s="178"/>
      <c r="T22" s="179"/>
      <c r="U22" s="178"/>
      <c r="W22" s="176">
        <f t="shared" si="4"/>
        <v>0</v>
      </c>
      <c r="X22" s="176">
        <f t="shared" si="5"/>
        <v>0</v>
      </c>
    </row>
    <row r="23" spans="1:24" ht="18" customHeight="1">
      <c r="A23" s="159">
        <v>18</v>
      </c>
      <c r="B23" s="175"/>
      <c r="C23" s="175"/>
      <c r="D23" s="549"/>
      <c r="E23" s="550"/>
      <c r="F23" s="189">
        <f t="shared" si="1"/>
        <v>0</v>
      </c>
      <c r="G23" s="176"/>
      <c r="H23" s="176"/>
      <c r="I23" s="189">
        <f t="shared" si="2"/>
        <v>0</v>
      </c>
      <c r="J23" s="189">
        <f t="shared" si="6"/>
        <v>0</v>
      </c>
      <c r="K23" s="192">
        <f t="shared" si="0"/>
        <v>0</v>
      </c>
      <c r="L23" s="177"/>
      <c r="M23" s="178"/>
      <c r="N23" s="179"/>
      <c r="O23" s="178"/>
      <c r="P23" s="179"/>
      <c r="Q23" s="178"/>
      <c r="R23" s="179"/>
      <c r="S23" s="178"/>
      <c r="T23" s="179"/>
      <c r="U23" s="178"/>
      <c r="W23" s="176">
        <f t="shared" si="4"/>
        <v>0</v>
      </c>
      <c r="X23" s="176">
        <f t="shared" si="5"/>
        <v>0</v>
      </c>
    </row>
    <row r="24" spans="1:24" ht="18" customHeight="1">
      <c r="A24" s="159">
        <v>19</v>
      </c>
      <c r="B24" s="175"/>
      <c r="C24" s="175"/>
      <c r="D24" s="549"/>
      <c r="E24" s="550"/>
      <c r="F24" s="189">
        <f t="shared" si="1"/>
        <v>0</v>
      </c>
      <c r="G24" s="176"/>
      <c r="H24" s="176"/>
      <c r="I24" s="189">
        <f t="shared" si="2"/>
        <v>0</v>
      </c>
      <c r="J24" s="189">
        <f t="shared" si="6"/>
        <v>0</v>
      </c>
      <c r="K24" s="192">
        <f t="shared" si="0"/>
        <v>0</v>
      </c>
      <c r="L24" s="177"/>
      <c r="M24" s="178"/>
      <c r="N24" s="179"/>
      <c r="O24" s="178"/>
      <c r="P24" s="179"/>
      <c r="Q24" s="178"/>
      <c r="R24" s="179"/>
      <c r="S24" s="178"/>
      <c r="T24" s="179"/>
      <c r="U24" s="178"/>
      <c r="W24" s="176">
        <f t="shared" si="4"/>
        <v>0</v>
      </c>
      <c r="X24" s="176">
        <f t="shared" si="5"/>
        <v>0</v>
      </c>
    </row>
    <row r="25" spans="1:24" ht="18" customHeight="1">
      <c r="A25" s="159">
        <v>20</v>
      </c>
      <c r="B25" s="175"/>
      <c r="C25" s="175"/>
      <c r="D25" s="549"/>
      <c r="E25" s="550"/>
      <c r="F25" s="189">
        <f t="shared" si="1"/>
        <v>0</v>
      </c>
      <c r="G25" s="176"/>
      <c r="H25" s="176"/>
      <c r="I25" s="189">
        <f t="shared" si="2"/>
        <v>0</v>
      </c>
      <c r="J25" s="189">
        <f t="shared" si="6"/>
        <v>0</v>
      </c>
      <c r="K25" s="192">
        <f t="shared" si="0"/>
        <v>0</v>
      </c>
      <c r="L25" s="177"/>
      <c r="M25" s="178"/>
      <c r="N25" s="179"/>
      <c r="O25" s="178"/>
      <c r="P25" s="179"/>
      <c r="Q25" s="178"/>
      <c r="R25" s="179"/>
      <c r="S25" s="178"/>
      <c r="T25" s="179"/>
      <c r="U25" s="178"/>
      <c r="W25" s="176">
        <f t="shared" si="4"/>
        <v>0</v>
      </c>
      <c r="X25" s="176">
        <f t="shared" si="5"/>
        <v>0</v>
      </c>
    </row>
    <row r="26" spans="1:24" ht="18" customHeight="1">
      <c r="A26" s="159">
        <v>21</v>
      </c>
      <c r="B26" s="175"/>
      <c r="C26" s="175"/>
      <c r="D26" s="549"/>
      <c r="E26" s="550"/>
      <c r="F26" s="189">
        <f t="shared" si="1"/>
        <v>0</v>
      </c>
      <c r="G26" s="176"/>
      <c r="H26" s="176"/>
      <c r="I26" s="189">
        <f t="shared" si="2"/>
        <v>0</v>
      </c>
      <c r="J26" s="189">
        <f t="shared" ref="J26:J35" si="7">SUM(M26,O26,Q26,S26,U26)</f>
        <v>0</v>
      </c>
      <c r="K26" s="192">
        <f t="shared" si="0"/>
        <v>0</v>
      </c>
      <c r="L26" s="177"/>
      <c r="M26" s="178"/>
      <c r="N26" s="179"/>
      <c r="O26" s="178"/>
      <c r="P26" s="179"/>
      <c r="Q26" s="178"/>
      <c r="R26" s="179"/>
      <c r="S26" s="178"/>
      <c r="T26" s="179"/>
      <c r="U26" s="178"/>
      <c r="W26" s="176">
        <f t="shared" si="4"/>
        <v>0</v>
      </c>
      <c r="X26" s="176">
        <f t="shared" si="5"/>
        <v>0</v>
      </c>
    </row>
    <row r="27" spans="1:24" ht="18" customHeight="1">
      <c r="A27" s="159">
        <v>22</v>
      </c>
      <c r="B27" s="175"/>
      <c r="C27" s="175"/>
      <c r="D27" s="549"/>
      <c r="E27" s="550"/>
      <c r="F27" s="189">
        <f t="shared" si="1"/>
        <v>0</v>
      </c>
      <c r="G27" s="176"/>
      <c r="H27" s="176"/>
      <c r="I27" s="189">
        <f t="shared" si="2"/>
        <v>0</v>
      </c>
      <c r="J27" s="189">
        <f t="shared" si="7"/>
        <v>0</v>
      </c>
      <c r="K27" s="192">
        <f t="shared" si="0"/>
        <v>0</v>
      </c>
      <c r="L27" s="177"/>
      <c r="M27" s="178"/>
      <c r="N27" s="179"/>
      <c r="O27" s="178"/>
      <c r="P27" s="179"/>
      <c r="Q27" s="178"/>
      <c r="R27" s="179"/>
      <c r="S27" s="178"/>
      <c r="T27" s="179"/>
      <c r="U27" s="178"/>
      <c r="W27" s="176">
        <f t="shared" si="4"/>
        <v>0</v>
      </c>
      <c r="X27" s="176">
        <f t="shared" si="5"/>
        <v>0</v>
      </c>
    </row>
    <row r="28" spans="1:24" ht="18" customHeight="1">
      <c r="A28" s="159">
        <v>23</v>
      </c>
      <c r="B28" s="175"/>
      <c r="C28" s="175"/>
      <c r="D28" s="549"/>
      <c r="E28" s="550"/>
      <c r="F28" s="189">
        <f t="shared" si="1"/>
        <v>0</v>
      </c>
      <c r="G28" s="176"/>
      <c r="H28" s="176"/>
      <c r="I28" s="189">
        <f t="shared" si="2"/>
        <v>0</v>
      </c>
      <c r="J28" s="189">
        <f t="shared" si="7"/>
        <v>0</v>
      </c>
      <c r="K28" s="192">
        <f t="shared" si="0"/>
        <v>0</v>
      </c>
      <c r="L28" s="177"/>
      <c r="M28" s="178"/>
      <c r="N28" s="179"/>
      <c r="O28" s="178"/>
      <c r="P28" s="179"/>
      <c r="Q28" s="178"/>
      <c r="R28" s="179"/>
      <c r="S28" s="178"/>
      <c r="T28" s="179"/>
      <c r="U28" s="178"/>
      <c r="W28" s="176">
        <f t="shared" si="4"/>
        <v>0</v>
      </c>
      <c r="X28" s="176">
        <f t="shared" si="5"/>
        <v>0</v>
      </c>
    </row>
    <row r="29" spans="1:24" ht="18" customHeight="1">
      <c r="A29" s="159">
        <v>24</v>
      </c>
      <c r="B29" s="175"/>
      <c r="C29" s="175"/>
      <c r="D29" s="549"/>
      <c r="E29" s="550"/>
      <c r="F29" s="189">
        <f t="shared" si="1"/>
        <v>0</v>
      </c>
      <c r="G29" s="176"/>
      <c r="H29" s="176"/>
      <c r="I29" s="189">
        <f t="shared" si="2"/>
        <v>0</v>
      </c>
      <c r="J29" s="189">
        <f t="shared" si="7"/>
        <v>0</v>
      </c>
      <c r="K29" s="192">
        <f t="shared" si="0"/>
        <v>0</v>
      </c>
      <c r="L29" s="177"/>
      <c r="M29" s="178"/>
      <c r="N29" s="179"/>
      <c r="O29" s="178"/>
      <c r="P29" s="179"/>
      <c r="Q29" s="178"/>
      <c r="R29" s="179"/>
      <c r="S29" s="178"/>
      <c r="T29" s="179"/>
      <c r="U29" s="178"/>
      <c r="W29" s="176">
        <f t="shared" si="4"/>
        <v>0</v>
      </c>
      <c r="X29" s="176">
        <f t="shared" si="5"/>
        <v>0</v>
      </c>
    </row>
    <row r="30" spans="1:24" ht="18" customHeight="1">
      <c r="A30" s="159">
        <v>25</v>
      </c>
      <c r="B30" s="175"/>
      <c r="C30" s="175"/>
      <c r="D30" s="549"/>
      <c r="E30" s="550"/>
      <c r="F30" s="189">
        <f t="shared" si="1"/>
        <v>0</v>
      </c>
      <c r="G30" s="176"/>
      <c r="H30" s="176"/>
      <c r="I30" s="189">
        <f t="shared" si="2"/>
        <v>0</v>
      </c>
      <c r="J30" s="189">
        <f t="shared" si="7"/>
        <v>0</v>
      </c>
      <c r="K30" s="192">
        <f t="shared" si="0"/>
        <v>0</v>
      </c>
      <c r="L30" s="177"/>
      <c r="M30" s="178"/>
      <c r="N30" s="179"/>
      <c r="O30" s="178"/>
      <c r="P30" s="179"/>
      <c r="Q30" s="178"/>
      <c r="R30" s="179"/>
      <c r="S30" s="178"/>
      <c r="T30" s="179"/>
      <c r="U30" s="178"/>
      <c r="W30" s="176">
        <f t="shared" si="4"/>
        <v>0</v>
      </c>
      <c r="X30" s="176">
        <f t="shared" si="5"/>
        <v>0</v>
      </c>
    </row>
    <row r="31" spans="1:24" ht="18" customHeight="1">
      <c r="A31" s="159">
        <v>26</v>
      </c>
      <c r="B31" s="175"/>
      <c r="C31" s="175"/>
      <c r="D31" s="549"/>
      <c r="E31" s="550"/>
      <c r="F31" s="189">
        <f t="shared" si="1"/>
        <v>0</v>
      </c>
      <c r="G31" s="176"/>
      <c r="H31" s="176"/>
      <c r="I31" s="189">
        <f t="shared" si="2"/>
        <v>0</v>
      </c>
      <c r="J31" s="189">
        <f t="shared" si="7"/>
        <v>0</v>
      </c>
      <c r="K31" s="192">
        <f t="shared" si="0"/>
        <v>0</v>
      </c>
      <c r="L31" s="177"/>
      <c r="M31" s="178"/>
      <c r="N31" s="179"/>
      <c r="O31" s="178"/>
      <c r="P31" s="179"/>
      <c r="Q31" s="178"/>
      <c r="R31" s="179"/>
      <c r="S31" s="178"/>
      <c r="T31" s="179"/>
      <c r="U31" s="178"/>
      <c r="W31" s="176">
        <f t="shared" si="4"/>
        <v>0</v>
      </c>
      <c r="X31" s="176">
        <f t="shared" si="5"/>
        <v>0</v>
      </c>
    </row>
    <row r="32" spans="1:24" ht="18" customHeight="1">
      <c r="A32" s="159">
        <v>27</v>
      </c>
      <c r="B32" s="175"/>
      <c r="C32" s="175"/>
      <c r="D32" s="549"/>
      <c r="E32" s="550"/>
      <c r="F32" s="189">
        <f t="shared" si="1"/>
        <v>0</v>
      </c>
      <c r="G32" s="176"/>
      <c r="H32" s="176"/>
      <c r="I32" s="189">
        <f t="shared" si="2"/>
        <v>0</v>
      </c>
      <c r="J32" s="189">
        <f t="shared" si="7"/>
        <v>0</v>
      </c>
      <c r="K32" s="192">
        <f t="shared" si="0"/>
        <v>0</v>
      </c>
      <c r="L32" s="177"/>
      <c r="M32" s="178"/>
      <c r="N32" s="179"/>
      <c r="O32" s="178"/>
      <c r="P32" s="179"/>
      <c r="Q32" s="178"/>
      <c r="R32" s="179"/>
      <c r="S32" s="178"/>
      <c r="T32" s="179"/>
      <c r="U32" s="178"/>
      <c r="W32" s="176">
        <f t="shared" si="4"/>
        <v>0</v>
      </c>
      <c r="X32" s="176">
        <f t="shared" si="5"/>
        <v>0</v>
      </c>
    </row>
    <row r="33" spans="1:24" ht="18" customHeight="1">
      <c r="A33" s="159">
        <v>28</v>
      </c>
      <c r="B33" s="175"/>
      <c r="C33" s="175"/>
      <c r="D33" s="549"/>
      <c r="E33" s="550"/>
      <c r="F33" s="189">
        <f t="shared" si="1"/>
        <v>0</v>
      </c>
      <c r="G33" s="176"/>
      <c r="H33" s="176"/>
      <c r="I33" s="189">
        <f t="shared" si="2"/>
        <v>0</v>
      </c>
      <c r="J33" s="189">
        <f t="shared" si="7"/>
        <v>0</v>
      </c>
      <c r="K33" s="192">
        <f t="shared" si="0"/>
        <v>0</v>
      </c>
      <c r="L33" s="177"/>
      <c r="M33" s="178"/>
      <c r="N33" s="179"/>
      <c r="O33" s="178"/>
      <c r="P33" s="179"/>
      <c r="Q33" s="178"/>
      <c r="R33" s="179"/>
      <c r="S33" s="178"/>
      <c r="T33" s="179"/>
      <c r="U33" s="178"/>
      <c r="W33" s="176">
        <f t="shared" si="4"/>
        <v>0</v>
      </c>
      <c r="X33" s="176">
        <f t="shared" si="5"/>
        <v>0</v>
      </c>
    </row>
    <row r="34" spans="1:24" ht="18" customHeight="1">
      <c r="A34" s="159">
        <v>29</v>
      </c>
      <c r="B34" s="175"/>
      <c r="C34" s="175"/>
      <c r="D34" s="549"/>
      <c r="E34" s="550"/>
      <c r="F34" s="189">
        <f t="shared" si="1"/>
        <v>0</v>
      </c>
      <c r="G34" s="176"/>
      <c r="H34" s="176"/>
      <c r="I34" s="189">
        <f t="shared" si="2"/>
        <v>0</v>
      </c>
      <c r="J34" s="189">
        <f t="shared" si="7"/>
        <v>0</v>
      </c>
      <c r="K34" s="192">
        <f t="shared" si="0"/>
        <v>0</v>
      </c>
      <c r="L34" s="177"/>
      <c r="M34" s="178"/>
      <c r="N34" s="179"/>
      <c r="O34" s="178"/>
      <c r="P34" s="179"/>
      <c r="Q34" s="178"/>
      <c r="R34" s="179"/>
      <c r="S34" s="178"/>
      <c r="T34" s="179"/>
      <c r="U34" s="178"/>
      <c r="W34" s="176">
        <f t="shared" si="4"/>
        <v>0</v>
      </c>
      <c r="X34" s="176">
        <f t="shared" si="5"/>
        <v>0</v>
      </c>
    </row>
    <row r="35" spans="1:24" ht="18" customHeight="1">
      <c r="A35" s="159">
        <v>30</v>
      </c>
      <c r="B35" s="180"/>
      <c r="C35" s="180"/>
      <c r="D35" s="551"/>
      <c r="E35" s="552"/>
      <c r="F35" s="190">
        <f t="shared" si="1"/>
        <v>0</v>
      </c>
      <c r="G35" s="181"/>
      <c r="H35" s="181"/>
      <c r="I35" s="190">
        <f t="shared" si="2"/>
        <v>0</v>
      </c>
      <c r="J35" s="190">
        <f t="shared" si="7"/>
        <v>0</v>
      </c>
      <c r="K35" s="193">
        <f t="shared" si="0"/>
        <v>0</v>
      </c>
      <c r="L35" s="182"/>
      <c r="M35" s="183"/>
      <c r="N35" s="184"/>
      <c r="O35" s="183"/>
      <c r="P35" s="184"/>
      <c r="Q35" s="183"/>
      <c r="R35" s="184"/>
      <c r="S35" s="183"/>
      <c r="T35" s="184"/>
      <c r="U35" s="183"/>
      <c r="W35" s="181">
        <f t="shared" si="4"/>
        <v>0</v>
      </c>
      <c r="X35" s="181">
        <f t="shared" si="5"/>
        <v>0</v>
      </c>
    </row>
    <row r="37" spans="1:24" ht="15" customHeight="1" thickBot="1"/>
    <row r="38" spans="1:24" ht="15" customHeight="1">
      <c r="C38" s="542" t="s">
        <v>230</v>
      </c>
      <c r="D38" s="547" t="s">
        <v>200</v>
      </c>
      <c r="E38" s="547"/>
      <c r="F38" s="547" t="s">
        <v>201</v>
      </c>
      <c r="G38" s="547"/>
      <c r="H38" s="547" t="s">
        <v>202</v>
      </c>
      <c r="I38" s="544" t="s">
        <v>233</v>
      </c>
      <c r="J38" s="544"/>
      <c r="K38" s="544"/>
      <c r="L38" s="545" t="s">
        <v>234</v>
      </c>
    </row>
    <row r="39" spans="1:24" ht="15" customHeight="1" thickBot="1">
      <c r="C39" s="543"/>
      <c r="D39" s="194" t="s">
        <v>203</v>
      </c>
      <c r="E39" s="194" t="s">
        <v>227</v>
      </c>
      <c r="F39" s="194" t="s">
        <v>203</v>
      </c>
      <c r="G39" s="194" t="s">
        <v>227</v>
      </c>
      <c r="H39" s="548"/>
      <c r="I39" s="195" t="s">
        <v>39</v>
      </c>
      <c r="J39" s="195" t="s">
        <v>40</v>
      </c>
      <c r="K39" s="195" t="s">
        <v>4</v>
      </c>
      <c r="L39" s="546"/>
    </row>
    <row r="40" spans="1:24" ht="18" customHeight="1" thickTop="1">
      <c r="C40" s="196" t="s">
        <v>193</v>
      </c>
      <c r="D40" s="197">
        <f ca="1">SUMIF($C$6:$K$35,$C40,$F$6:$F$35)</f>
        <v>0</v>
      </c>
      <c r="E40" s="197">
        <f ca="1">SUMIF($C$6:$K$35,$C40,$G$6:$G$35)</f>
        <v>0</v>
      </c>
      <c r="F40" s="197">
        <f ca="1">SUMIF($C$6:$K$35,$C40,$I$6:$I$35)</f>
        <v>0</v>
      </c>
      <c r="G40" s="197">
        <f ca="1">SUMIF($C$6:$K$35,$E40,$J$6:$J$35)</f>
        <v>0</v>
      </c>
      <c r="H40" s="197">
        <f ca="1">SUMIF($C$6:$K$35,$F40,$K$6:$K$35)</f>
        <v>0</v>
      </c>
      <c r="I40" s="198"/>
      <c r="J40" s="198"/>
      <c r="K40" s="198"/>
      <c r="L40" s="199"/>
    </row>
    <row r="41" spans="1:24" ht="18" customHeight="1">
      <c r="C41" s="200" t="s">
        <v>195</v>
      </c>
      <c r="D41" s="197">
        <f t="shared" ref="D41:D43" ca="1" si="8">SUMIF($C$6:$K$35,$C41,$F$6:$F$35)</f>
        <v>0</v>
      </c>
      <c r="E41" s="197">
        <f t="shared" ref="E41:E43" ca="1" si="9">SUMIF($C$6:$K$35,$C41,$G$6:$G$35)</f>
        <v>0</v>
      </c>
      <c r="F41" s="197">
        <f t="shared" ref="F41:F42" ca="1" si="10">SUMIF($C$6:$K$35,$C41,$I$6:$I$35)</f>
        <v>0</v>
      </c>
      <c r="G41" s="197">
        <f t="shared" ref="G41:G43" ca="1" si="11">SUMIF($C$6:$K$35,$E41,$J$6:$J$35)</f>
        <v>0</v>
      </c>
      <c r="H41" s="197">
        <f t="shared" ref="H41:H43" ca="1" si="12">SUMIF($C$6:$K$35,$F41,$K$6:$K$35)</f>
        <v>0</v>
      </c>
      <c r="I41" s="201"/>
      <c r="J41" s="201"/>
      <c r="K41" s="201"/>
      <c r="L41" s="202"/>
    </row>
    <row r="42" spans="1:24" ht="18" customHeight="1">
      <c r="C42" s="200" t="s">
        <v>196</v>
      </c>
      <c r="D42" s="197">
        <f t="shared" ca="1" si="8"/>
        <v>0</v>
      </c>
      <c r="E42" s="197">
        <f t="shared" ca="1" si="9"/>
        <v>0</v>
      </c>
      <c r="F42" s="197">
        <f t="shared" ca="1" si="10"/>
        <v>0</v>
      </c>
      <c r="G42" s="197">
        <f t="shared" ca="1" si="11"/>
        <v>0</v>
      </c>
      <c r="H42" s="197">
        <f t="shared" ca="1" si="12"/>
        <v>0</v>
      </c>
      <c r="I42" s="201"/>
      <c r="J42" s="201"/>
      <c r="K42" s="201"/>
      <c r="L42" s="202"/>
    </row>
    <row r="43" spans="1:24" ht="18" customHeight="1">
      <c r="C43" s="200" t="s">
        <v>204</v>
      </c>
      <c r="D43" s="197">
        <f t="shared" ca="1" si="8"/>
        <v>0</v>
      </c>
      <c r="E43" s="197">
        <f t="shared" ca="1" si="9"/>
        <v>0</v>
      </c>
      <c r="F43" s="197">
        <f ca="1">SUMIF($C$6:$K$35,$C43,$I$6:$I$35)</f>
        <v>0</v>
      </c>
      <c r="G43" s="197">
        <f t="shared" ca="1" si="11"/>
        <v>0</v>
      </c>
      <c r="H43" s="197">
        <f t="shared" ca="1" si="12"/>
        <v>0</v>
      </c>
      <c r="I43" s="201"/>
      <c r="J43" s="201"/>
      <c r="K43" s="201"/>
      <c r="L43" s="202"/>
    </row>
    <row r="44" spans="1:24" ht="18" customHeight="1">
      <c r="C44" s="200" t="s">
        <v>231</v>
      </c>
      <c r="D44" s="203">
        <f>'補助金額計算書【収益性（ハウス）】'!D6</f>
        <v>0</v>
      </c>
      <c r="E44" s="203">
        <f>'補助金額計算書【収益性（ハウス）】'!E6</f>
        <v>0</v>
      </c>
      <c r="F44" s="203">
        <f>'補助金額計算書【収益性（ハウス）】'!F6</f>
        <v>0</v>
      </c>
      <c r="G44" s="203">
        <f>'補助金額計算書【収益性（ハウス）】'!G6</f>
        <v>0</v>
      </c>
      <c r="H44" s="203">
        <f>'補助金額計算書【収益性（ハウス）】'!H6</f>
        <v>0</v>
      </c>
      <c r="I44" s="201"/>
      <c r="J44" s="201"/>
      <c r="K44" s="201"/>
      <c r="L44" s="202"/>
    </row>
    <row r="45" spans="1:24" ht="18" customHeight="1" thickBot="1">
      <c r="B45" s="160" t="s">
        <v>241</v>
      </c>
      <c r="C45" s="204" t="s">
        <v>4</v>
      </c>
      <c r="D45" s="205">
        <f ca="1">SUM(D40:D44)</f>
        <v>0</v>
      </c>
      <c r="E45" s="205">
        <f ca="1">SUM(E40:E44)</f>
        <v>0</v>
      </c>
      <c r="F45" s="205">
        <f ca="1">SUM(F40:F44)</f>
        <v>0</v>
      </c>
      <c r="G45" s="205">
        <f ca="1">SUM(G40:G44)</f>
        <v>0</v>
      </c>
      <c r="H45" s="205">
        <f ca="1">SUM(H40:H44)</f>
        <v>0</v>
      </c>
      <c r="I45" s="205">
        <f ca="1">MIN(I48:I50)</f>
        <v>0</v>
      </c>
      <c r="J45" s="206">
        <f ca="1">K45-I45</f>
        <v>0</v>
      </c>
      <c r="K45" s="205">
        <f ca="1">I47</f>
        <v>0</v>
      </c>
      <c r="L45" s="207">
        <f ca="1">D45-K45</f>
        <v>0</v>
      </c>
    </row>
    <row r="46" spans="1:24" ht="18" customHeight="1" thickBot="1">
      <c r="B46" s="160" t="s">
        <v>242</v>
      </c>
      <c r="C46" s="208"/>
      <c r="D46" s="209">
        <f ca="1">ROUNDDOWN(D45/1000,0)</f>
        <v>0</v>
      </c>
      <c r="E46" s="209">
        <f t="shared" ref="E46:L46" ca="1" si="13">ROUNDDOWN(E45/1000,0)</f>
        <v>0</v>
      </c>
      <c r="F46" s="209">
        <f t="shared" ca="1" si="13"/>
        <v>0</v>
      </c>
      <c r="G46" s="209">
        <f t="shared" ca="1" si="13"/>
        <v>0</v>
      </c>
      <c r="H46" s="209">
        <f t="shared" ca="1" si="13"/>
        <v>0</v>
      </c>
      <c r="I46" s="209">
        <f t="shared" ca="1" si="13"/>
        <v>0</v>
      </c>
      <c r="J46" s="209">
        <f t="shared" ca="1" si="13"/>
        <v>0</v>
      </c>
      <c r="K46" s="209">
        <f t="shared" ca="1" si="13"/>
        <v>0</v>
      </c>
      <c r="L46" s="210">
        <f t="shared" ca="1" si="13"/>
        <v>0</v>
      </c>
    </row>
    <row r="47" spans="1:24" ht="15" customHeight="1" thickBot="1">
      <c r="G47" s="541" t="s">
        <v>235</v>
      </c>
      <c r="H47" s="541"/>
      <c r="I47" s="211">
        <f ca="1">ROUNDDOWN(H45*M48/O48,-3)</f>
        <v>0</v>
      </c>
      <c r="J47" s="213">
        <f ca="1">I47/1000</f>
        <v>0</v>
      </c>
      <c r="K47" s="159" t="s">
        <v>242</v>
      </c>
      <c r="M47" s="159" t="s">
        <v>385</v>
      </c>
    </row>
    <row r="48" spans="1:24" ht="15" customHeight="1" thickBot="1">
      <c r="G48" s="541" t="s">
        <v>236</v>
      </c>
      <c r="H48" s="541"/>
      <c r="I48" s="211">
        <f ca="1">ROUNDDOWN(H45/3,-3)</f>
        <v>0</v>
      </c>
      <c r="M48" s="185">
        <v>1</v>
      </c>
      <c r="N48" s="186" t="s">
        <v>194</v>
      </c>
      <c r="O48" s="187">
        <v>2</v>
      </c>
    </row>
    <row r="49" spans="7:9" ht="15" customHeight="1">
      <c r="G49" s="541" t="s">
        <v>237</v>
      </c>
      <c r="H49" s="541"/>
      <c r="I49" s="211">
        <f ca="1">ROUNDDOWN(I47*2/3,-3)</f>
        <v>0</v>
      </c>
    </row>
    <row r="50" spans="7:9" ht="15" customHeight="1">
      <c r="G50" s="541" t="s">
        <v>238</v>
      </c>
      <c r="H50" s="541"/>
      <c r="I50" s="211">
        <v>30000000</v>
      </c>
    </row>
    <row r="51" spans="7:9" ht="15" customHeight="1">
      <c r="I51" s="212" t="str">
        <f ca="1">IF(I45&gt;I50,"×","○")</f>
        <v>○</v>
      </c>
    </row>
  </sheetData>
  <sheetProtection sheet="1" objects="1" scenarios="1" formatColumns="0" formatRows="0" insertColumns="0" insertRows="0" deleteColumns="0" deleteRows="0"/>
  <mergeCells count="48">
    <mergeCell ref="D8:E8"/>
    <mergeCell ref="F4:G4"/>
    <mergeCell ref="H4:H5"/>
    <mergeCell ref="I4:J4"/>
    <mergeCell ref="K4:K5"/>
    <mergeCell ref="B4:B5"/>
    <mergeCell ref="L4:U4"/>
    <mergeCell ref="D4:E5"/>
    <mergeCell ref="D6:E6"/>
    <mergeCell ref="D7:E7"/>
    <mergeCell ref="C4:C5"/>
    <mergeCell ref="D20:E20"/>
    <mergeCell ref="D9:E9"/>
    <mergeCell ref="D10:E10"/>
    <mergeCell ref="D11:E11"/>
    <mergeCell ref="D12:E12"/>
    <mergeCell ref="D13:E13"/>
    <mergeCell ref="D14:E14"/>
    <mergeCell ref="D15:E15"/>
    <mergeCell ref="D16:E16"/>
    <mergeCell ref="D17:E17"/>
    <mergeCell ref="D18:E18"/>
    <mergeCell ref="D19:E19"/>
    <mergeCell ref="D32:E32"/>
    <mergeCell ref="D21:E21"/>
    <mergeCell ref="D22:E22"/>
    <mergeCell ref="D23:E23"/>
    <mergeCell ref="D24:E24"/>
    <mergeCell ref="D25:E25"/>
    <mergeCell ref="D26:E26"/>
    <mergeCell ref="D27:E27"/>
    <mergeCell ref="D28:E28"/>
    <mergeCell ref="D29:E29"/>
    <mergeCell ref="D30:E30"/>
    <mergeCell ref="D31:E31"/>
    <mergeCell ref="D33:E33"/>
    <mergeCell ref="D34:E34"/>
    <mergeCell ref="D35:E35"/>
    <mergeCell ref="D38:E38"/>
    <mergeCell ref="F38:G38"/>
    <mergeCell ref="G50:H50"/>
    <mergeCell ref="C38:C39"/>
    <mergeCell ref="I38:K38"/>
    <mergeCell ref="L38:L39"/>
    <mergeCell ref="G47:H47"/>
    <mergeCell ref="G49:H49"/>
    <mergeCell ref="G48:H48"/>
    <mergeCell ref="H38:H39"/>
  </mergeCells>
  <phoneticPr fontId="2"/>
  <conditionalFormatting sqref="H6:H35">
    <cfRule type="containsText" dxfId="1" priority="1" operator="containsText" text="本則課税">
      <formula>NOT(ISERROR(SEARCH("本則課税",H6)))</formula>
    </cfRule>
  </conditionalFormatting>
  <dataValidations count="1">
    <dataValidation type="list" allowBlank="1" showInputMessage="1" showErrorMessage="1" sqref="H6:H35" xr:uid="{FF184CE6-AA54-4F9F-BD20-1F9C49257FCD}">
      <formula1>$Y$6:$Y$7</formula1>
    </dataValidation>
  </dataValidations>
  <pageMargins left="0.39370078740157483" right="0.39370078740157483" top="0.39370078740157483" bottom="0.39370078740157483" header="0.31496062992125984" footer="0.31496062992125984"/>
  <pageSetup paperSize="9" scale="65" fitToHeight="0" orientation="landscape" r:id="rId1"/>
  <colBreaks count="1" manualBreakCount="1">
    <brk id="21"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3FCBBAD-22DE-4AEB-B666-7A341CF6AFF4}">
          <x14:formula1>
            <xm:f>'リスト（編集しないこと）'!$H$3:$H$6</xm:f>
          </x14:formula1>
          <xm:sqref>C6:C35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4C906-EC77-4F19-B677-63C51CF2E959}">
  <sheetPr>
    <tabColor rgb="FF92D050"/>
    <pageSetUpPr fitToPage="1"/>
  </sheetPr>
  <dimension ref="A1:W108"/>
  <sheetViews>
    <sheetView zoomScaleNormal="100" workbookViewId="0">
      <selection activeCell="G6" sqref="G6"/>
    </sheetView>
  </sheetViews>
  <sheetFormatPr defaultColWidth="9" defaultRowHeight="18" customHeight="1"/>
  <cols>
    <col min="1" max="1" width="4" style="214" customWidth="1"/>
    <col min="2" max="2" width="14.875" style="214" customWidth="1"/>
    <col min="3" max="3" width="18" style="214" customWidth="1"/>
    <col min="4" max="17" width="12" style="214" customWidth="1"/>
    <col min="18" max="18" width="3" style="214" customWidth="1"/>
    <col min="19" max="20" width="11.5" style="214" customWidth="1"/>
    <col min="21" max="16384" width="9" style="214"/>
  </cols>
  <sheetData>
    <row r="1" spans="1:23" ht="15" customHeight="1"/>
    <row r="2" spans="1:23" ht="21" customHeight="1">
      <c r="B2" s="111" t="s">
        <v>239</v>
      </c>
      <c r="C2" s="215"/>
      <c r="D2" s="215"/>
      <c r="E2" s="215"/>
      <c r="F2" s="215"/>
      <c r="G2" s="215"/>
      <c r="H2" s="215"/>
      <c r="I2" s="215"/>
      <c r="J2" s="215"/>
      <c r="K2" s="215"/>
      <c r="L2" s="215"/>
      <c r="M2" s="215"/>
      <c r="N2" s="215"/>
      <c r="O2" s="215"/>
      <c r="P2" s="216"/>
      <c r="Q2" s="215"/>
      <c r="R2" s="216"/>
    </row>
    <row r="3" spans="1:23" ht="18" customHeight="1" thickBot="1">
      <c r="A3" s="216"/>
      <c r="B3" s="216"/>
      <c r="C3" s="216"/>
      <c r="D3" s="216"/>
      <c r="E3" s="216"/>
      <c r="F3" s="216"/>
      <c r="G3" s="217" t="s">
        <v>191</v>
      </c>
      <c r="H3" s="216"/>
      <c r="I3" s="216"/>
      <c r="J3" s="216"/>
      <c r="K3" s="216"/>
      <c r="M3" s="216"/>
      <c r="N3" s="216"/>
      <c r="O3" s="216"/>
      <c r="P3" s="216"/>
      <c r="Q3" s="216"/>
      <c r="R3" s="216"/>
    </row>
    <row r="4" spans="1:23" ht="18" customHeight="1">
      <c r="A4" s="596"/>
      <c r="B4" s="596"/>
      <c r="C4" s="597" t="s">
        <v>116</v>
      </c>
      <c r="D4" s="592" t="s">
        <v>208</v>
      </c>
      <c r="E4" s="592" t="s">
        <v>209</v>
      </c>
      <c r="F4" s="592" t="s">
        <v>544</v>
      </c>
      <c r="G4" s="592" t="s">
        <v>210</v>
      </c>
      <c r="H4" s="600" t="s">
        <v>126</v>
      </c>
      <c r="I4" s="599"/>
      <c r="K4" s="220"/>
      <c r="M4" s="220"/>
      <c r="N4" s="220"/>
      <c r="O4" s="220"/>
      <c r="Q4" s="220"/>
      <c r="T4" s="219"/>
      <c r="U4" s="219"/>
    </row>
    <row r="5" spans="1:23" ht="18" customHeight="1">
      <c r="A5" s="596"/>
      <c r="B5" s="596"/>
      <c r="C5" s="598"/>
      <c r="D5" s="593"/>
      <c r="E5" s="593"/>
      <c r="F5" s="593"/>
      <c r="G5" s="593"/>
      <c r="H5" s="601"/>
      <c r="I5" s="599"/>
      <c r="K5" s="220"/>
      <c r="M5" s="220"/>
      <c r="N5" s="220"/>
      <c r="O5" s="220"/>
      <c r="Q5" s="220"/>
      <c r="T5" s="221"/>
      <c r="U5" s="221"/>
    </row>
    <row r="6" spans="1:23" ht="24" customHeight="1" thickBot="1">
      <c r="A6" s="222"/>
      <c r="B6" s="223"/>
      <c r="C6" s="253" t="s">
        <v>197</v>
      </c>
      <c r="D6" s="254">
        <f>SUM(D17,D27,D37,D47,D57,D67,D77,D87,D97,D107)</f>
        <v>0</v>
      </c>
      <c r="E6" s="254">
        <f>SUM(E17,E27,E37,E47,E57,E67,E77,E87,E97,E107)</f>
        <v>0</v>
      </c>
      <c r="F6" s="254">
        <f>SUM(G18,G28,G38,G48,G58,G68,G78,G88,G98,G108)</f>
        <v>0</v>
      </c>
      <c r="G6" s="254">
        <f>SUM(G17,G27,G37,G47,G57,G67,G77,G87,G97,G107)</f>
        <v>0</v>
      </c>
      <c r="H6" s="255">
        <f>SUM(P17,P27,P37,P47,P57,P67,P77,P87,P97,P107)</f>
        <v>0</v>
      </c>
      <c r="I6" s="224"/>
      <c r="K6" s="225"/>
      <c r="M6" s="225"/>
      <c r="N6" s="225"/>
      <c r="O6" s="225"/>
      <c r="Q6" s="225"/>
      <c r="T6" s="226"/>
      <c r="U6" s="226"/>
    </row>
    <row r="7" spans="1:23" ht="9" customHeight="1">
      <c r="A7" s="222"/>
      <c r="B7" s="223"/>
      <c r="C7" s="222"/>
      <c r="D7" s="225"/>
      <c r="E7" s="225"/>
      <c r="F7" s="225"/>
      <c r="G7" s="225"/>
      <c r="H7" s="224"/>
      <c r="J7" s="225"/>
      <c r="L7" s="225"/>
      <c r="M7" s="225"/>
      <c r="N7" s="225"/>
      <c r="P7" s="225"/>
      <c r="S7" s="226"/>
      <c r="T7" s="226"/>
    </row>
    <row r="8" spans="1:23" ht="18" customHeight="1" thickBot="1">
      <c r="B8" s="227" t="s">
        <v>205</v>
      </c>
      <c r="K8" s="218"/>
      <c r="L8" s="218"/>
      <c r="M8" s="218"/>
      <c r="N8" s="218"/>
      <c r="O8" s="228"/>
      <c r="P8" s="229"/>
      <c r="Q8" s="228"/>
      <c r="R8" s="229"/>
    </row>
    <row r="9" spans="1:23" ht="18" customHeight="1">
      <c r="B9" s="586" t="s">
        <v>206</v>
      </c>
      <c r="C9" s="588" t="s">
        <v>207</v>
      </c>
      <c r="D9" s="567" t="s">
        <v>208</v>
      </c>
      <c r="E9" s="567" t="s">
        <v>209</v>
      </c>
      <c r="F9" s="567" t="s">
        <v>192</v>
      </c>
      <c r="G9" s="567" t="s">
        <v>210</v>
      </c>
      <c r="H9" s="567" t="s">
        <v>211</v>
      </c>
      <c r="I9" s="569" t="s">
        <v>212</v>
      </c>
      <c r="J9" s="567" t="s">
        <v>213</v>
      </c>
      <c r="K9" s="567" t="s">
        <v>214</v>
      </c>
      <c r="L9" s="569" t="s">
        <v>215</v>
      </c>
      <c r="M9" s="567" t="s">
        <v>232</v>
      </c>
      <c r="N9" s="571" t="s">
        <v>216</v>
      </c>
      <c r="O9" s="572"/>
      <c r="P9" s="602" t="s">
        <v>217</v>
      </c>
      <c r="Q9" s="575" t="s">
        <v>306</v>
      </c>
      <c r="R9" s="219"/>
      <c r="S9" s="219"/>
    </row>
    <row r="10" spans="1:23" ht="18" customHeight="1" thickBot="1">
      <c r="B10" s="587"/>
      <c r="C10" s="589"/>
      <c r="D10" s="568"/>
      <c r="E10" s="568"/>
      <c r="F10" s="568"/>
      <c r="G10" s="568"/>
      <c r="H10" s="568"/>
      <c r="I10" s="590"/>
      <c r="J10" s="591"/>
      <c r="K10" s="568"/>
      <c r="L10" s="570"/>
      <c r="M10" s="568"/>
      <c r="N10" s="230" t="s">
        <v>203</v>
      </c>
      <c r="O10" s="230" t="s">
        <v>31</v>
      </c>
      <c r="P10" s="603"/>
      <c r="Q10" s="576"/>
      <c r="R10" s="221"/>
      <c r="S10" s="577" t="s">
        <v>218</v>
      </c>
      <c r="T10" s="577"/>
      <c r="U10" s="269" t="s">
        <v>198</v>
      </c>
      <c r="V10" s="269"/>
      <c r="W10" s="269" t="s">
        <v>219</v>
      </c>
    </row>
    <row r="11" spans="1:23" ht="18" customHeight="1">
      <c r="A11" s="231"/>
      <c r="B11" s="578"/>
      <c r="C11" s="232"/>
      <c r="D11" s="256">
        <f>ROUNDDOWN($E11*1.1,0)</f>
        <v>0</v>
      </c>
      <c r="E11" s="233"/>
      <c r="F11" s="234" t="s">
        <v>198</v>
      </c>
      <c r="G11" s="233"/>
      <c r="H11" s="235"/>
      <c r="I11" s="256">
        <f t="shared" ref="I11:I16" si="0">IF($F11=$U$10,$E11-G11-K11,D11-G11*1.1-J11)</f>
        <v>0</v>
      </c>
      <c r="J11" s="260">
        <f>K11*1.1</f>
        <v>0</v>
      </c>
      <c r="K11" s="233"/>
      <c r="L11" s="256">
        <f t="shared" ref="L11:L16" si="1">IF($H11=$W$10,0,ROUND(I11*0.1,0))</f>
        <v>0</v>
      </c>
      <c r="M11" s="256">
        <f t="shared" ref="M11:M16" si="2">IF($F11=$U$10,MIN(K11:L11),MIN(J11,L11))</f>
        <v>0</v>
      </c>
      <c r="N11" s="262">
        <f t="shared" ref="N11:N16" si="3">IF(F11=U$11,I11+M11,ROUND((I11+M11)*1.1,0))</f>
        <v>0</v>
      </c>
      <c r="O11" s="262">
        <f t="shared" ref="O11:O16" si="4">IF(F11=U$10,I11+M11,ROUND((I11+M11)/1.1,0))</f>
        <v>0</v>
      </c>
      <c r="P11" s="604">
        <f>SUM(I11:I16)+SUM(M11:M16)</f>
        <v>0</v>
      </c>
      <c r="Q11" s="583">
        <f>IF(F11=U$10,K17-M17,J17-M17)</f>
        <v>0</v>
      </c>
      <c r="R11" s="226"/>
      <c r="S11" s="236"/>
      <c r="T11" s="237"/>
      <c r="U11" s="269" t="s">
        <v>199</v>
      </c>
      <c r="V11" s="269"/>
      <c r="W11" s="269" t="s">
        <v>220</v>
      </c>
    </row>
    <row r="12" spans="1:23" ht="18" customHeight="1">
      <c r="A12" s="231"/>
      <c r="B12" s="579"/>
      <c r="C12" s="238"/>
      <c r="D12" s="257">
        <f>ROUNDDOWN($E12*1.1,0)</f>
        <v>0</v>
      </c>
      <c r="E12" s="239"/>
      <c r="F12" s="240" t="s">
        <v>199</v>
      </c>
      <c r="G12" s="239"/>
      <c r="H12" s="241"/>
      <c r="I12" s="257">
        <f t="shared" si="0"/>
        <v>0</v>
      </c>
      <c r="J12" s="257">
        <f t="shared" ref="J12:J15" si="5">K12*1.1</f>
        <v>0</v>
      </c>
      <c r="K12" s="239"/>
      <c r="L12" s="257">
        <f t="shared" si="1"/>
        <v>0</v>
      </c>
      <c r="M12" s="257">
        <f t="shared" si="2"/>
        <v>0</v>
      </c>
      <c r="N12" s="257">
        <f t="shared" si="3"/>
        <v>0</v>
      </c>
      <c r="O12" s="257">
        <f t="shared" si="4"/>
        <v>0</v>
      </c>
      <c r="P12" s="605"/>
      <c r="Q12" s="584"/>
      <c r="R12" s="226"/>
      <c r="S12" s="236"/>
      <c r="T12" s="237"/>
    </row>
    <row r="13" spans="1:23" ht="18" customHeight="1">
      <c r="A13" s="231"/>
      <c r="B13" s="579"/>
      <c r="C13" s="238"/>
      <c r="D13" s="258">
        <f>ROUNDDOWN($E13*1.1,0)</f>
        <v>0</v>
      </c>
      <c r="E13" s="242"/>
      <c r="F13" s="243"/>
      <c r="G13" s="242"/>
      <c r="H13" s="241"/>
      <c r="I13" s="258">
        <f t="shared" si="0"/>
        <v>0</v>
      </c>
      <c r="J13" s="257">
        <f t="shared" si="5"/>
        <v>0</v>
      </c>
      <c r="K13" s="239"/>
      <c r="L13" s="257">
        <f t="shared" si="1"/>
        <v>0</v>
      </c>
      <c r="M13" s="257">
        <f t="shared" si="2"/>
        <v>0</v>
      </c>
      <c r="N13" s="257">
        <f t="shared" si="3"/>
        <v>0</v>
      </c>
      <c r="O13" s="257">
        <f t="shared" si="4"/>
        <v>0</v>
      </c>
      <c r="P13" s="605"/>
      <c r="Q13" s="584"/>
      <c r="R13" s="226"/>
      <c r="S13" s="236"/>
      <c r="T13" s="237"/>
    </row>
    <row r="14" spans="1:23" ht="18" customHeight="1">
      <c r="A14" s="231"/>
      <c r="B14" s="579"/>
      <c r="C14" s="244"/>
      <c r="D14" s="258">
        <f t="shared" ref="D14:D15" si="6">ROUNDDOWN($E14*1.1,0)</f>
        <v>0</v>
      </c>
      <c r="E14" s="239"/>
      <c r="F14" s="240"/>
      <c r="G14" s="239"/>
      <c r="H14" s="241"/>
      <c r="I14" s="257">
        <f t="shared" si="0"/>
        <v>0</v>
      </c>
      <c r="J14" s="257">
        <f t="shared" si="5"/>
        <v>0</v>
      </c>
      <c r="K14" s="239"/>
      <c r="L14" s="257">
        <f t="shared" si="1"/>
        <v>0</v>
      </c>
      <c r="M14" s="257">
        <f t="shared" si="2"/>
        <v>0</v>
      </c>
      <c r="N14" s="257">
        <f t="shared" si="3"/>
        <v>0</v>
      </c>
      <c r="O14" s="257">
        <f t="shared" si="4"/>
        <v>0</v>
      </c>
      <c r="P14" s="605"/>
      <c r="Q14" s="584"/>
      <c r="R14" s="226"/>
      <c r="S14" s="236"/>
      <c r="T14" s="237"/>
    </row>
    <row r="15" spans="1:23" ht="18" customHeight="1">
      <c r="A15" s="231"/>
      <c r="B15" s="579"/>
      <c r="C15" s="244"/>
      <c r="D15" s="258">
        <f t="shared" si="6"/>
        <v>0</v>
      </c>
      <c r="E15" s="239"/>
      <c r="F15" s="240"/>
      <c r="G15" s="239"/>
      <c r="H15" s="241"/>
      <c r="I15" s="257">
        <f t="shared" si="0"/>
        <v>0</v>
      </c>
      <c r="J15" s="257">
        <f t="shared" si="5"/>
        <v>0</v>
      </c>
      <c r="K15" s="239"/>
      <c r="L15" s="257">
        <f t="shared" si="1"/>
        <v>0</v>
      </c>
      <c r="M15" s="257">
        <f t="shared" si="2"/>
        <v>0</v>
      </c>
      <c r="N15" s="257">
        <f t="shared" si="3"/>
        <v>0</v>
      </c>
      <c r="O15" s="257">
        <f t="shared" si="4"/>
        <v>0</v>
      </c>
      <c r="P15" s="605"/>
      <c r="Q15" s="584"/>
      <c r="R15" s="226"/>
      <c r="S15" s="236"/>
      <c r="T15" s="237"/>
    </row>
    <row r="16" spans="1:23" ht="18" customHeight="1" thickBot="1">
      <c r="A16" s="231"/>
      <c r="B16" s="579"/>
      <c r="C16" s="245"/>
      <c r="D16" s="259">
        <f>ROUNDDOWN($E16*1.1,0)</f>
        <v>0</v>
      </c>
      <c r="E16" s="246"/>
      <c r="F16" s="247"/>
      <c r="G16" s="246"/>
      <c r="H16" s="248"/>
      <c r="I16" s="259">
        <f t="shared" si="0"/>
        <v>0</v>
      </c>
      <c r="J16" s="261">
        <f>K16*1.1</f>
        <v>0</v>
      </c>
      <c r="K16" s="246"/>
      <c r="L16" s="259">
        <f t="shared" si="1"/>
        <v>0</v>
      </c>
      <c r="M16" s="259">
        <f t="shared" si="2"/>
        <v>0</v>
      </c>
      <c r="N16" s="259">
        <f t="shared" si="3"/>
        <v>0</v>
      </c>
      <c r="O16" s="257">
        <f t="shared" si="4"/>
        <v>0</v>
      </c>
      <c r="P16" s="605"/>
      <c r="Q16" s="585"/>
      <c r="R16" s="226"/>
      <c r="S16" s="236"/>
      <c r="T16" s="237"/>
    </row>
    <row r="17" spans="1:21" ht="18" customHeight="1" thickTop="1" thickBot="1">
      <c r="A17" s="231"/>
      <c r="B17" s="580"/>
      <c r="C17" s="249"/>
      <c r="D17" s="263">
        <f>SUM(D11:D16)</f>
        <v>0</v>
      </c>
      <c r="E17" s="263">
        <f>SUM(E11:E16)</f>
        <v>0</v>
      </c>
      <c r="F17" s="264"/>
      <c r="G17" s="265">
        <f>SUM(G11:G16)</f>
        <v>0</v>
      </c>
      <c r="H17" s="264"/>
      <c r="I17" s="263">
        <f>SUM(I11:I16)</f>
        <v>0</v>
      </c>
      <c r="J17" s="263">
        <f>SUM(J11:J16)</f>
        <v>0</v>
      </c>
      <c r="K17" s="263">
        <f>SUM(K11:K16)</f>
        <v>0</v>
      </c>
      <c r="L17" s="266"/>
      <c r="M17" s="267">
        <f>SUM(M11:M16)</f>
        <v>0</v>
      </c>
      <c r="N17" s="267">
        <f t="shared" ref="N17:O17" si="7">SUM(N11:N16)</f>
        <v>0</v>
      </c>
      <c r="O17" s="267">
        <f t="shared" si="7"/>
        <v>0</v>
      </c>
      <c r="P17" s="268">
        <f>SUM(P11:P16)</f>
        <v>0</v>
      </c>
      <c r="Q17" s="268">
        <f>SUM(Q11:Q16)</f>
        <v>0</v>
      </c>
      <c r="R17" s="226"/>
      <c r="S17" s="226"/>
      <c r="T17" s="270">
        <f>SUM(T11:T16)</f>
        <v>0</v>
      </c>
      <c r="U17" s="270">
        <f>T17*1.1</f>
        <v>0</v>
      </c>
    </row>
    <row r="18" spans="1:21" ht="18" customHeight="1" thickBot="1">
      <c r="D18" s="269">
        <f>ROUNDDOWN(D17/1000,0)</f>
        <v>0</v>
      </c>
      <c r="E18" s="269"/>
      <c r="F18" s="269"/>
      <c r="G18" s="269">
        <f>ROUNDDOWN(G17*1.1,0)</f>
        <v>0</v>
      </c>
      <c r="H18" s="269"/>
      <c r="I18" s="269"/>
      <c r="J18" s="269"/>
      <c r="K18" s="269"/>
      <c r="L18" s="269"/>
      <c r="M18" s="269"/>
      <c r="N18" s="269"/>
      <c r="O18" s="269"/>
      <c r="P18" s="269">
        <f>ROUNDDOWN(P17/1000,0)</f>
        <v>0</v>
      </c>
      <c r="Q18" s="269"/>
    </row>
    <row r="19" spans="1:21" ht="18" customHeight="1">
      <c r="B19" s="586" t="s">
        <v>206</v>
      </c>
      <c r="C19" s="588" t="s">
        <v>207</v>
      </c>
      <c r="D19" s="567" t="s">
        <v>208</v>
      </c>
      <c r="E19" s="567" t="s">
        <v>209</v>
      </c>
      <c r="F19" s="567" t="s">
        <v>192</v>
      </c>
      <c r="G19" s="567" t="s">
        <v>210</v>
      </c>
      <c r="H19" s="567" t="s">
        <v>211</v>
      </c>
      <c r="I19" s="569" t="s">
        <v>212</v>
      </c>
      <c r="J19" s="567" t="s">
        <v>213</v>
      </c>
      <c r="K19" s="567" t="s">
        <v>214</v>
      </c>
      <c r="L19" s="569" t="s">
        <v>215</v>
      </c>
      <c r="M19" s="567" t="s">
        <v>232</v>
      </c>
      <c r="N19" s="571" t="s">
        <v>216</v>
      </c>
      <c r="O19" s="572"/>
      <c r="P19" s="573" t="s">
        <v>217</v>
      </c>
      <c r="Q19" s="575" t="s">
        <v>306</v>
      </c>
      <c r="R19" s="219"/>
      <c r="S19" s="219"/>
    </row>
    <row r="20" spans="1:21" ht="18" customHeight="1" thickBot="1">
      <c r="B20" s="587"/>
      <c r="C20" s="589"/>
      <c r="D20" s="568"/>
      <c r="E20" s="568"/>
      <c r="F20" s="568"/>
      <c r="G20" s="568"/>
      <c r="H20" s="568"/>
      <c r="I20" s="590"/>
      <c r="J20" s="591"/>
      <c r="K20" s="568"/>
      <c r="L20" s="570"/>
      <c r="M20" s="568"/>
      <c r="N20" s="230" t="s">
        <v>203</v>
      </c>
      <c r="O20" s="230" t="s">
        <v>31</v>
      </c>
      <c r="P20" s="574"/>
      <c r="Q20" s="576"/>
      <c r="R20" s="221"/>
      <c r="S20" s="577" t="s">
        <v>218</v>
      </c>
      <c r="T20" s="577"/>
    </row>
    <row r="21" spans="1:21" ht="18" customHeight="1">
      <c r="A21" s="231"/>
      <c r="B21" s="578"/>
      <c r="C21" s="232"/>
      <c r="D21" s="256">
        <f>ROUNDDOWN($E21*1.1,0)</f>
        <v>0</v>
      </c>
      <c r="E21" s="233"/>
      <c r="F21" s="234" t="s">
        <v>198</v>
      </c>
      <c r="G21" s="233"/>
      <c r="H21" s="235"/>
      <c r="I21" s="256">
        <f t="shared" ref="I21:I26" si="8">IF($F21=$U$10,$E21-G21-K21,D21-G21*1.1-J21)</f>
        <v>0</v>
      </c>
      <c r="J21" s="260">
        <f>K21*1.1</f>
        <v>0</v>
      </c>
      <c r="K21" s="233"/>
      <c r="L21" s="256">
        <f t="shared" ref="L21:L26" si="9">IF($H21=$W$10,0,ROUND(I21*0.1,0))</f>
        <v>0</v>
      </c>
      <c r="M21" s="256">
        <f t="shared" ref="M21:M26" si="10">IF($F21=$U$10,MIN(K21:L21),MIN(J21,L21))</f>
        <v>0</v>
      </c>
      <c r="N21" s="262">
        <f t="shared" ref="N21:N26" si="11">IF(F21=U$11,I21+M21,ROUND((I21+M21)*1.1,0))</f>
        <v>0</v>
      </c>
      <c r="O21" s="262">
        <f t="shared" ref="O21:O26" si="12">IF(F21=U$10,I21+M21,ROUND((I21+M21)/1.1,0))</f>
        <v>0</v>
      </c>
      <c r="P21" s="581">
        <f>SUM(I21:I26)+SUM(M21:M26)</f>
        <v>0</v>
      </c>
      <c r="Q21" s="583">
        <f>IF(F21=U$10,K27-M27,J27-M27)</f>
        <v>0</v>
      </c>
      <c r="R21" s="226"/>
      <c r="S21" s="226"/>
    </row>
    <row r="22" spans="1:21" ht="18" customHeight="1">
      <c r="A22" s="231"/>
      <c r="B22" s="579"/>
      <c r="C22" s="238"/>
      <c r="D22" s="257">
        <f>ROUNDDOWN($E22*1.1,0)</f>
        <v>0</v>
      </c>
      <c r="E22" s="239"/>
      <c r="F22" s="240"/>
      <c r="G22" s="239"/>
      <c r="H22" s="241"/>
      <c r="I22" s="257">
        <f t="shared" si="8"/>
        <v>0</v>
      </c>
      <c r="J22" s="257">
        <f t="shared" ref="J22:J26" si="13">K22*1.1</f>
        <v>0</v>
      </c>
      <c r="K22" s="239"/>
      <c r="L22" s="257">
        <f t="shared" si="9"/>
        <v>0</v>
      </c>
      <c r="M22" s="257">
        <f t="shared" si="10"/>
        <v>0</v>
      </c>
      <c r="N22" s="257">
        <f t="shared" si="11"/>
        <v>0</v>
      </c>
      <c r="O22" s="257">
        <f t="shared" si="12"/>
        <v>0</v>
      </c>
      <c r="P22" s="582"/>
      <c r="Q22" s="584"/>
      <c r="R22" s="226"/>
      <c r="S22" s="226"/>
    </row>
    <row r="23" spans="1:21" ht="18" customHeight="1">
      <c r="A23" s="231"/>
      <c r="B23" s="579"/>
      <c r="C23" s="238"/>
      <c r="D23" s="257">
        <f t="shared" ref="D23:D25" si="14">ROUNDDOWN($E23*1.1,0)</f>
        <v>0</v>
      </c>
      <c r="E23" s="242"/>
      <c r="F23" s="243"/>
      <c r="G23" s="242"/>
      <c r="H23" s="241"/>
      <c r="I23" s="258">
        <f t="shared" si="8"/>
        <v>0</v>
      </c>
      <c r="J23" s="257">
        <f t="shared" si="13"/>
        <v>0</v>
      </c>
      <c r="K23" s="239"/>
      <c r="L23" s="257">
        <f t="shared" si="9"/>
        <v>0</v>
      </c>
      <c r="M23" s="257">
        <f t="shared" si="10"/>
        <v>0</v>
      </c>
      <c r="N23" s="257">
        <f t="shared" si="11"/>
        <v>0</v>
      </c>
      <c r="O23" s="257">
        <f t="shared" si="12"/>
        <v>0</v>
      </c>
      <c r="P23" s="582"/>
      <c r="Q23" s="584"/>
      <c r="R23" s="226"/>
      <c r="S23" s="226"/>
    </row>
    <row r="24" spans="1:21" ht="18" customHeight="1">
      <c r="A24" s="231"/>
      <c r="B24" s="579"/>
      <c r="C24" s="244"/>
      <c r="D24" s="257">
        <f t="shared" si="14"/>
        <v>0</v>
      </c>
      <c r="E24" s="239"/>
      <c r="F24" s="240"/>
      <c r="G24" s="239"/>
      <c r="H24" s="241"/>
      <c r="I24" s="257">
        <f t="shared" si="8"/>
        <v>0</v>
      </c>
      <c r="J24" s="257">
        <f t="shared" si="13"/>
        <v>0</v>
      </c>
      <c r="K24" s="239"/>
      <c r="L24" s="257">
        <f t="shared" si="9"/>
        <v>0</v>
      </c>
      <c r="M24" s="257">
        <f t="shared" si="10"/>
        <v>0</v>
      </c>
      <c r="N24" s="257">
        <f t="shared" si="11"/>
        <v>0</v>
      </c>
      <c r="O24" s="257">
        <f t="shared" si="12"/>
        <v>0</v>
      </c>
      <c r="P24" s="582"/>
      <c r="Q24" s="584"/>
      <c r="R24" s="226"/>
      <c r="S24" s="226"/>
    </row>
    <row r="25" spans="1:21" ht="18" customHeight="1">
      <c r="A25" s="231"/>
      <c r="B25" s="579"/>
      <c r="C25" s="244"/>
      <c r="D25" s="257">
        <f t="shared" si="14"/>
        <v>0</v>
      </c>
      <c r="E25" s="239"/>
      <c r="F25" s="240"/>
      <c r="G25" s="239"/>
      <c r="H25" s="241"/>
      <c r="I25" s="257">
        <f t="shared" si="8"/>
        <v>0</v>
      </c>
      <c r="J25" s="257">
        <f t="shared" si="13"/>
        <v>0</v>
      </c>
      <c r="K25" s="239"/>
      <c r="L25" s="257">
        <f t="shared" si="9"/>
        <v>0</v>
      </c>
      <c r="M25" s="257">
        <f t="shared" si="10"/>
        <v>0</v>
      </c>
      <c r="N25" s="257">
        <f t="shared" si="11"/>
        <v>0</v>
      </c>
      <c r="O25" s="257">
        <f t="shared" si="12"/>
        <v>0</v>
      </c>
      <c r="P25" s="582"/>
      <c r="Q25" s="584"/>
      <c r="R25" s="226"/>
      <c r="S25" s="226"/>
    </row>
    <row r="26" spans="1:21" ht="18" customHeight="1" thickBot="1">
      <c r="A26" s="231"/>
      <c r="B26" s="579"/>
      <c r="C26" s="250"/>
      <c r="D26" s="272">
        <f>ROUNDDOWN($E26*1.1,0)</f>
        <v>0</v>
      </c>
      <c r="E26" s="251"/>
      <c r="F26" s="252"/>
      <c r="G26" s="251"/>
      <c r="H26" s="248"/>
      <c r="I26" s="259">
        <f t="shared" si="8"/>
        <v>0</v>
      </c>
      <c r="J26" s="261">
        <f t="shared" si="13"/>
        <v>0</v>
      </c>
      <c r="K26" s="246"/>
      <c r="L26" s="259">
        <f t="shared" si="9"/>
        <v>0</v>
      </c>
      <c r="M26" s="259">
        <f t="shared" si="10"/>
        <v>0</v>
      </c>
      <c r="N26" s="259">
        <f t="shared" si="11"/>
        <v>0</v>
      </c>
      <c r="O26" s="257">
        <f t="shared" si="12"/>
        <v>0</v>
      </c>
      <c r="P26" s="582"/>
      <c r="Q26" s="585"/>
      <c r="R26" s="226"/>
      <c r="S26" s="226"/>
    </row>
    <row r="27" spans="1:21" ht="18" customHeight="1" thickTop="1" thickBot="1">
      <c r="A27" s="231"/>
      <c r="B27" s="580"/>
      <c r="C27" s="249"/>
      <c r="D27" s="263">
        <f>SUM(D21:D26)</f>
        <v>0</v>
      </c>
      <c r="E27" s="263">
        <f>SUM(E21:E26)</f>
        <v>0</v>
      </c>
      <c r="F27" s="264"/>
      <c r="G27" s="265">
        <f>SUM(G21:G26)</f>
        <v>0</v>
      </c>
      <c r="H27" s="264"/>
      <c r="I27" s="263">
        <f>SUM(I21:I26)</f>
        <v>0</v>
      </c>
      <c r="J27" s="263">
        <f>SUM(J21:J26)</f>
        <v>0</v>
      </c>
      <c r="K27" s="263">
        <f>SUM(K21:K26)</f>
        <v>0</v>
      </c>
      <c r="L27" s="266"/>
      <c r="M27" s="267">
        <f>SUM(M21:M26)</f>
        <v>0</v>
      </c>
      <c r="N27" s="267">
        <f t="shared" ref="N27:O27" si="15">SUM(N21:N26)</f>
        <v>0</v>
      </c>
      <c r="O27" s="267">
        <f t="shared" si="15"/>
        <v>0</v>
      </c>
      <c r="P27" s="271">
        <f>SUM(P21:P26)</f>
        <v>0</v>
      </c>
      <c r="Q27" s="271">
        <f>SUM(Q21:Q26)</f>
        <v>0</v>
      </c>
      <c r="R27" s="226"/>
      <c r="S27" s="226"/>
      <c r="T27" s="270">
        <f>SUM(T21:T26)</f>
        <v>0</v>
      </c>
      <c r="U27" s="270">
        <f>T27*1.1</f>
        <v>0</v>
      </c>
    </row>
    <row r="28" spans="1:21" ht="18" customHeight="1" thickBot="1">
      <c r="D28" s="269">
        <f>ROUNDDOWN(D27/1000,0)</f>
        <v>0</v>
      </c>
      <c r="E28" s="269"/>
      <c r="F28" s="269"/>
      <c r="G28" s="269">
        <f>ROUNDDOWN(G27*1.1,0)</f>
        <v>0</v>
      </c>
      <c r="H28" s="269"/>
      <c r="I28" s="269"/>
      <c r="J28" s="269"/>
      <c r="K28" s="269"/>
      <c r="L28" s="269"/>
      <c r="M28" s="269"/>
      <c r="N28" s="269"/>
      <c r="O28" s="269"/>
      <c r="P28" s="269">
        <f>ROUNDDOWN(P27/1000,0)</f>
        <v>0</v>
      </c>
      <c r="Q28" s="269"/>
    </row>
    <row r="29" spans="1:21" ht="18" customHeight="1">
      <c r="B29" s="594" t="s">
        <v>206</v>
      </c>
      <c r="C29" s="588" t="s">
        <v>207</v>
      </c>
      <c r="D29" s="567" t="s">
        <v>208</v>
      </c>
      <c r="E29" s="567" t="s">
        <v>209</v>
      </c>
      <c r="F29" s="567" t="s">
        <v>192</v>
      </c>
      <c r="G29" s="567" t="s">
        <v>210</v>
      </c>
      <c r="H29" s="567" t="s">
        <v>211</v>
      </c>
      <c r="I29" s="569" t="s">
        <v>212</v>
      </c>
      <c r="J29" s="567" t="s">
        <v>213</v>
      </c>
      <c r="K29" s="567" t="s">
        <v>214</v>
      </c>
      <c r="L29" s="569" t="s">
        <v>215</v>
      </c>
      <c r="M29" s="567" t="s">
        <v>232</v>
      </c>
      <c r="N29" s="571" t="s">
        <v>216</v>
      </c>
      <c r="O29" s="572"/>
      <c r="P29" s="573" t="s">
        <v>217</v>
      </c>
      <c r="Q29" s="575" t="s">
        <v>306</v>
      </c>
      <c r="R29" s="219"/>
    </row>
    <row r="30" spans="1:21" ht="18" customHeight="1" thickBot="1">
      <c r="B30" s="595"/>
      <c r="C30" s="589"/>
      <c r="D30" s="568"/>
      <c r="E30" s="568"/>
      <c r="F30" s="568"/>
      <c r="G30" s="568"/>
      <c r="H30" s="568"/>
      <c r="I30" s="590"/>
      <c r="J30" s="591"/>
      <c r="K30" s="568"/>
      <c r="L30" s="570"/>
      <c r="M30" s="568"/>
      <c r="N30" s="230" t="s">
        <v>203</v>
      </c>
      <c r="O30" s="230" t="s">
        <v>31</v>
      </c>
      <c r="P30" s="574"/>
      <c r="Q30" s="576"/>
      <c r="S30" s="577" t="s">
        <v>218</v>
      </c>
      <c r="T30" s="577"/>
    </row>
    <row r="31" spans="1:21" ht="18" customHeight="1">
      <c r="A31" s="231"/>
      <c r="B31" s="578"/>
      <c r="C31" s="232"/>
      <c r="D31" s="256">
        <f t="shared" ref="D31:D36" si="16">ROUNDDOWN($E31*1.1,0)</f>
        <v>0</v>
      </c>
      <c r="E31" s="233"/>
      <c r="F31" s="234"/>
      <c r="G31" s="233"/>
      <c r="H31" s="235"/>
      <c r="I31" s="256">
        <f t="shared" ref="I31:I36" si="17">IF($F31=$U$10,$E31-G31-K31,D31-G31*1.1-J31)</f>
        <v>0</v>
      </c>
      <c r="J31" s="260">
        <f>K31*1.1</f>
        <v>0</v>
      </c>
      <c r="K31" s="233"/>
      <c r="L31" s="256">
        <f t="shared" ref="L31:L36" si="18">IF($H31=$W$10,0,ROUND(I31*0.1,0))</f>
        <v>0</v>
      </c>
      <c r="M31" s="256">
        <f t="shared" ref="M31:M36" si="19">IF($F31=$U$10,MIN(K31:L31),MIN(J31,L31))</f>
        <v>0</v>
      </c>
      <c r="N31" s="262">
        <f t="shared" ref="N31:N36" si="20">IF(F31=U$11,I31+M31,ROUND((I31+M31)*1.1,0))</f>
        <v>0</v>
      </c>
      <c r="O31" s="262">
        <f t="shared" ref="O31:O36" si="21">IF(F31=U$10,I31+M31,ROUND((I31+M31)/1.1,0))</f>
        <v>0</v>
      </c>
      <c r="P31" s="581">
        <f>SUM(I31:I36)+SUM(M31:M36)</f>
        <v>0</v>
      </c>
      <c r="Q31" s="583">
        <f>IF(F31=U$10,K37-M37,J37-M37)</f>
        <v>0</v>
      </c>
      <c r="R31" s="226"/>
    </row>
    <row r="32" spans="1:21" ht="18" customHeight="1">
      <c r="A32" s="231"/>
      <c r="B32" s="579"/>
      <c r="C32" s="238"/>
      <c r="D32" s="257">
        <f t="shared" si="16"/>
        <v>0</v>
      </c>
      <c r="E32" s="239"/>
      <c r="F32" s="240"/>
      <c r="G32" s="239"/>
      <c r="H32" s="241"/>
      <c r="I32" s="257">
        <f t="shared" si="17"/>
        <v>0</v>
      </c>
      <c r="J32" s="257">
        <f t="shared" ref="J32:J36" si="22">K32*1.1</f>
        <v>0</v>
      </c>
      <c r="K32" s="239"/>
      <c r="L32" s="257">
        <f t="shared" si="18"/>
        <v>0</v>
      </c>
      <c r="M32" s="257">
        <f t="shared" si="19"/>
        <v>0</v>
      </c>
      <c r="N32" s="257">
        <f t="shared" si="20"/>
        <v>0</v>
      </c>
      <c r="O32" s="257">
        <f t="shared" si="21"/>
        <v>0</v>
      </c>
      <c r="P32" s="582"/>
      <c r="Q32" s="584"/>
      <c r="R32" s="226"/>
    </row>
    <row r="33" spans="1:21" ht="18" customHeight="1">
      <c r="A33" s="231"/>
      <c r="B33" s="579"/>
      <c r="C33" s="238"/>
      <c r="D33" s="258">
        <f t="shared" si="16"/>
        <v>0</v>
      </c>
      <c r="E33" s="242"/>
      <c r="F33" s="243"/>
      <c r="G33" s="242"/>
      <c r="H33" s="241"/>
      <c r="I33" s="258">
        <f t="shared" si="17"/>
        <v>0</v>
      </c>
      <c r="J33" s="257">
        <f t="shared" si="22"/>
        <v>0</v>
      </c>
      <c r="K33" s="239"/>
      <c r="L33" s="257">
        <f t="shared" si="18"/>
        <v>0</v>
      </c>
      <c r="M33" s="257">
        <f t="shared" si="19"/>
        <v>0</v>
      </c>
      <c r="N33" s="257">
        <f t="shared" si="20"/>
        <v>0</v>
      </c>
      <c r="O33" s="257">
        <f t="shared" si="21"/>
        <v>0</v>
      </c>
      <c r="P33" s="582"/>
      <c r="Q33" s="584"/>
      <c r="R33" s="226"/>
    </row>
    <row r="34" spans="1:21" ht="18" customHeight="1">
      <c r="A34" s="231"/>
      <c r="B34" s="579"/>
      <c r="C34" s="244"/>
      <c r="D34" s="257">
        <f t="shared" si="16"/>
        <v>0</v>
      </c>
      <c r="E34" s="239"/>
      <c r="F34" s="240"/>
      <c r="G34" s="239"/>
      <c r="H34" s="241"/>
      <c r="I34" s="257">
        <f t="shared" si="17"/>
        <v>0</v>
      </c>
      <c r="J34" s="257">
        <f t="shared" si="22"/>
        <v>0</v>
      </c>
      <c r="K34" s="239"/>
      <c r="L34" s="257">
        <f t="shared" si="18"/>
        <v>0</v>
      </c>
      <c r="M34" s="257">
        <f t="shared" si="19"/>
        <v>0</v>
      </c>
      <c r="N34" s="257">
        <f t="shared" si="20"/>
        <v>0</v>
      </c>
      <c r="O34" s="257">
        <f t="shared" si="21"/>
        <v>0</v>
      </c>
      <c r="P34" s="582"/>
      <c r="Q34" s="584"/>
      <c r="R34" s="226"/>
    </row>
    <row r="35" spans="1:21" ht="18" customHeight="1">
      <c r="A35" s="231"/>
      <c r="B35" s="579"/>
      <c r="C35" s="244"/>
      <c r="D35" s="257">
        <f t="shared" si="16"/>
        <v>0</v>
      </c>
      <c r="E35" s="239"/>
      <c r="F35" s="240"/>
      <c r="G35" s="239"/>
      <c r="H35" s="241"/>
      <c r="I35" s="257">
        <f t="shared" si="17"/>
        <v>0</v>
      </c>
      <c r="J35" s="257">
        <f t="shared" si="22"/>
        <v>0</v>
      </c>
      <c r="K35" s="239"/>
      <c r="L35" s="257">
        <f t="shared" si="18"/>
        <v>0</v>
      </c>
      <c r="M35" s="257">
        <f t="shared" si="19"/>
        <v>0</v>
      </c>
      <c r="N35" s="257">
        <f t="shared" si="20"/>
        <v>0</v>
      </c>
      <c r="O35" s="257">
        <f t="shared" si="21"/>
        <v>0</v>
      </c>
      <c r="P35" s="582"/>
      <c r="Q35" s="584"/>
      <c r="R35" s="226"/>
    </row>
    <row r="36" spans="1:21" ht="18" customHeight="1" thickBot="1">
      <c r="A36" s="231"/>
      <c r="B36" s="579"/>
      <c r="C36" s="250"/>
      <c r="D36" s="272">
        <f t="shared" si="16"/>
        <v>0</v>
      </c>
      <c r="E36" s="251"/>
      <c r="F36" s="252"/>
      <c r="G36" s="251"/>
      <c r="H36" s="248"/>
      <c r="I36" s="259">
        <f t="shared" si="17"/>
        <v>0</v>
      </c>
      <c r="J36" s="261">
        <f t="shared" si="22"/>
        <v>0</v>
      </c>
      <c r="K36" s="246"/>
      <c r="L36" s="259">
        <f t="shared" si="18"/>
        <v>0</v>
      </c>
      <c r="M36" s="259">
        <f t="shared" si="19"/>
        <v>0</v>
      </c>
      <c r="N36" s="259">
        <f t="shared" si="20"/>
        <v>0</v>
      </c>
      <c r="O36" s="257">
        <f t="shared" si="21"/>
        <v>0</v>
      </c>
      <c r="P36" s="582"/>
      <c r="Q36" s="585"/>
      <c r="R36" s="226"/>
    </row>
    <row r="37" spans="1:21" ht="18" customHeight="1" thickTop="1" thickBot="1">
      <c r="A37" s="231"/>
      <c r="B37" s="580"/>
      <c r="C37" s="249"/>
      <c r="D37" s="263">
        <f>SUM(D31:D36)</f>
        <v>0</v>
      </c>
      <c r="E37" s="263">
        <f>SUM(E31:E36)</f>
        <v>0</v>
      </c>
      <c r="F37" s="264"/>
      <c r="G37" s="265">
        <f>SUM(G31:G36)</f>
        <v>0</v>
      </c>
      <c r="H37" s="264"/>
      <c r="I37" s="263">
        <f>SUM(I31:I36)</f>
        <v>0</v>
      </c>
      <c r="J37" s="263">
        <f>SUM(J31:J36)</f>
        <v>0</v>
      </c>
      <c r="K37" s="263">
        <f>SUM(K31:K36)</f>
        <v>0</v>
      </c>
      <c r="L37" s="266"/>
      <c r="M37" s="267">
        <f>SUM(M31:M36)</f>
        <v>0</v>
      </c>
      <c r="N37" s="267">
        <f t="shared" ref="N37:O37" si="23">SUM(N31:N36)</f>
        <v>0</v>
      </c>
      <c r="O37" s="267">
        <f t="shared" si="23"/>
        <v>0</v>
      </c>
      <c r="P37" s="271">
        <f>SUM(P31:P36)</f>
        <v>0</v>
      </c>
      <c r="Q37" s="271">
        <f>SUM(Q31:Q36)</f>
        <v>0</v>
      </c>
      <c r="R37" s="226"/>
      <c r="T37" s="270">
        <f>SUM(T31:T36)</f>
        <v>0</v>
      </c>
      <c r="U37" s="270">
        <f>T37*1.1</f>
        <v>0</v>
      </c>
    </row>
    <row r="38" spans="1:21" ht="18" customHeight="1" thickBot="1">
      <c r="D38" s="269">
        <f>ROUNDDOWN(D37/1000,0)</f>
        <v>0</v>
      </c>
      <c r="E38" s="269"/>
      <c r="F38" s="269"/>
      <c r="G38" s="269">
        <f>ROUNDDOWN(G37*1.1,0)</f>
        <v>0</v>
      </c>
      <c r="H38" s="269"/>
      <c r="I38" s="269"/>
      <c r="J38" s="269"/>
      <c r="K38" s="269"/>
      <c r="L38" s="269"/>
      <c r="M38" s="269"/>
      <c r="N38" s="269"/>
      <c r="O38" s="269"/>
      <c r="P38" s="269">
        <f>ROUNDDOWN(P37/1000,0)</f>
        <v>0</v>
      </c>
      <c r="Q38" s="269"/>
    </row>
    <row r="39" spans="1:21" ht="18" customHeight="1">
      <c r="B39" s="586" t="s">
        <v>206</v>
      </c>
      <c r="C39" s="588" t="s">
        <v>207</v>
      </c>
      <c r="D39" s="567" t="s">
        <v>208</v>
      </c>
      <c r="E39" s="567" t="s">
        <v>209</v>
      </c>
      <c r="F39" s="567" t="s">
        <v>192</v>
      </c>
      <c r="G39" s="567" t="s">
        <v>210</v>
      </c>
      <c r="H39" s="567" t="s">
        <v>211</v>
      </c>
      <c r="I39" s="569" t="s">
        <v>212</v>
      </c>
      <c r="J39" s="567" t="s">
        <v>213</v>
      </c>
      <c r="K39" s="567" t="s">
        <v>214</v>
      </c>
      <c r="L39" s="569" t="s">
        <v>215</v>
      </c>
      <c r="M39" s="567" t="s">
        <v>232</v>
      </c>
      <c r="N39" s="571" t="s">
        <v>216</v>
      </c>
      <c r="O39" s="572"/>
      <c r="P39" s="573" t="s">
        <v>217</v>
      </c>
      <c r="Q39" s="575" t="s">
        <v>306</v>
      </c>
      <c r="R39" s="219"/>
    </row>
    <row r="40" spans="1:21" ht="18" customHeight="1" thickBot="1">
      <c r="B40" s="587"/>
      <c r="C40" s="589"/>
      <c r="D40" s="568"/>
      <c r="E40" s="568"/>
      <c r="F40" s="568"/>
      <c r="G40" s="568"/>
      <c r="H40" s="568"/>
      <c r="I40" s="590"/>
      <c r="J40" s="591"/>
      <c r="K40" s="568"/>
      <c r="L40" s="570"/>
      <c r="M40" s="568"/>
      <c r="N40" s="230" t="s">
        <v>203</v>
      </c>
      <c r="O40" s="230" t="s">
        <v>31</v>
      </c>
      <c r="P40" s="574"/>
      <c r="Q40" s="576"/>
      <c r="R40" s="221"/>
      <c r="S40" s="577" t="s">
        <v>218</v>
      </c>
      <c r="T40" s="577"/>
    </row>
    <row r="41" spans="1:21" ht="18" customHeight="1">
      <c r="A41" s="231"/>
      <c r="B41" s="578"/>
      <c r="C41" s="232"/>
      <c r="D41" s="256">
        <f>ROUNDDOWN($E41*1.1,0)</f>
        <v>0</v>
      </c>
      <c r="E41" s="233"/>
      <c r="F41" s="234"/>
      <c r="G41" s="233"/>
      <c r="H41" s="235"/>
      <c r="I41" s="256">
        <f t="shared" ref="I41:I46" si="24">IF($F41=$U$10,$E41-G41-K41,D41-G41*1.1-J41)</f>
        <v>0</v>
      </c>
      <c r="J41" s="260">
        <f>K41*1.1</f>
        <v>0</v>
      </c>
      <c r="K41" s="233"/>
      <c r="L41" s="256">
        <f t="shared" ref="L41:L46" si="25">IF($H41=$W$10,0,ROUND(I41*0.1,0))</f>
        <v>0</v>
      </c>
      <c r="M41" s="256">
        <f t="shared" ref="M41:M46" si="26">IF($F41=$U$10,MIN(K41:L41),MIN(J41,L41))</f>
        <v>0</v>
      </c>
      <c r="N41" s="262">
        <f t="shared" ref="N41:N46" si="27">IF(F41=U$11,I41+M41,ROUND((I41+M41)*1.1,0))</f>
        <v>0</v>
      </c>
      <c r="O41" s="262">
        <f t="shared" ref="O41:O46" si="28">IF(F41=U$10,I41+M41,ROUND((I41+M41)/1.1,0))</f>
        <v>0</v>
      </c>
      <c r="P41" s="581">
        <f>SUM(I41:I46)+SUM(M41:M46)</f>
        <v>0</v>
      </c>
      <c r="Q41" s="583">
        <f>IF(F41=U$10,K47-M47,J47-M47)</f>
        <v>0</v>
      </c>
      <c r="R41" s="226"/>
      <c r="S41" s="226"/>
    </row>
    <row r="42" spans="1:21" ht="18" customHeight="1">
      <c r="A42" s="231"/>
      <c r="B42" s="579"/>
      <c r="C42" s="238"/>
      <c r="D42" s="257">
        <f>ROUNDDOWN($E42*1.1,0)</f>
        <v>0</v>
      </c>
      <c r="E42" s="239"/>
      <c r="F42" s="240"/>
      <c r="G42" s="239"/>
      <c r="H42" s="241"/>
      <c r="I42" s="257">
        <f t="shared" si="24"/>
        <v>0</v>
      </c>
      <c r="J42" s="257">
        <f t="shared" ref="J42:J46" si="29">K42*1.1</f>
        <v>0</v>
      </c>
      <c r="K42" s="239"/>
      <c r="L42" s="257">
        <f t="shared" si="25"/>
        <v>0</v>
      </c>
      <c r="M42" s="257">
        <f t="shared" si="26"/>
        <v>0</v>
      </c>
      <c r="N42" s="257">
        <f t="shared" si="27"/>
        <v>0</v>
      </c>
      <c r="O42" s="257">
        <f t="shared" si="28"/>
        <v>0</v>
      </c>
      <c r="P42" s="582"/>
      <c r="Q42" s="584"/>
      <c r="R42" s="226"/>
      <c r="S42" s="226"/>
    </row>
    <row r="43" spans="1:21" ht="18" customHeight="1">
      <c r="A43" s="231"/>
      <c r="B43" s="579"/>
      <c r="C43" s="238"/>
      <c r="D43" s="258">
        <f>ROUNDDOWN($E43*1.1,0)</f>
        <v>0</v>
      </c>
      <c r="E43" s="242"/>
      <c r="F43" s="243"/>
      <c r="G43" s="242"/>
      <c r="H43" s="241"/>
      <c r="I43" s="258">
        <f t="shared" si="24"/>
        <v>0</v>
      </c>
      <c r="J43" s="257">
        <f t="shared" si="29"/>
        <v>0</v>
      </c>
      <c r="K43" s="239"/>
      <c r="L43" s="257">
        <f t="shared" si="25"/>
        <v>0</v>
      </c>
      <c r="M43" s="257">
        <f t="shared" si="26"/>
        <v>0</v>
      </c>
      <c r="N43" s="257">
        <f t="shared" si="27"/>
        <v>0</v>
      </c>
      <c r="O43" s="257">
        <f t="shared" si="28"/>
        <v>0</v>
      </c>
      <c r="P43" s="582"/>
      <c r="Q43" s="584"/>
      <c r="R43" s="226"/>
      <c r="S43" s="226"/>
    </row>
    <row r="44" spans="1:21" ht="18" customHeight="1">
      <c r="A44" s="231"/>
      <c r="B44" s="579"/>
      <c r="C44" s="244"/>
      <c r="D44" s="258">
        <f t="shared" ref="D44:D45" si="30">ROUNDDOWN($E44*1.1,0)</f>
        <v>0</v>
      </c>
      <c r="E44" s="239"/>
      <c r="F44" s="240"/>
      <c r="G44" s="239"/>
      <c r="H44" s="241"/>
      <c r="I44" s="257">
        <f t="shared" si="24"/>
        <v>0</v>
      </c>
      <c r="J44" s="257">
        <f t="shared" si="29"/>
        <v>0</v>
      </c>
      <c r="K44" s="239"/>
      <c r="L44" s="257">
        <f t="shared" si="25"/>
        <v>0</v>
      </c>
      <c r="M44" s="257">
        <f t="shared" si="26"/>
        <v>0</v>
      </c>
      <c r="N44" s="257">
        <f t="shared" si="27"/>
        <v>0</v>
      </c>
      <c r="O44" s="257">
        <f t="shared" si="28"/>
        <v>0</v>
      </c>
      <c r="P44" s="582"/>
      <c r="Q44" s="584"/>
      <c r="R44" s="226"/>
      <c r="S44" s="226"/>
    </row>
    <row r="45" spans="1:21" ht="18" customHeight="1">
      <c r="A45" s="231"/>
      <c r="B45" s="579"/>
      <c r="C45" s="244"/>
      <c r="D45" s="258">
        <f t="shared" si="30"/>
        <v>0</v>
      </c>
      <c r="E45" s="239"/>
      <c r="F45" s="240"/>
      <c r="G45" s="239"/>
      <c r="H45" s="241"/>
      <c r="I45" s="257">
        <f t="shared" si="24"/>
        <v>0</v>
      </c>
      <c r="J45" s="257">
        <f t="shared" si="29"/>
        <v>0</v>
      </c>
      <c r="K45" s="239"/>
      <c r="L45" s="257">
        <f>IF($H45=$W$10,0,ROUND(I45*0.1,0))</f>
        <v>0</v>
      </c>
      <c r="M45" s="257">
        <f t="shared" si="26"/>
        <v>0</v>
      </c>
      <c r="N45" s="257">
        <f t="shared" si="27"/>
        <v>0</v>
      </c>
      <c r="O45" s="257">
        <f t="shared" si="28"/>
        <v>0</v>
      </c>
      <c r="P45" s="582"/>
      <c r="Q45" s="584"/>
      <c r="R45" s="226"/>
      <c r="S45" s="226"/>
    </row>
    <row r="46" spans="1:21" ht="18" customHeight="1" thickBot="1">
      <c r="A46" s="231"/>
      <c r="B46" s="579"/>
      <c r="C46" s="250"/>
      <c r="D46" s="259">
        <f>ROUNDDOWN($E46*1.1,0)</f>
        <v>0</v>
      </c>
      <c r="E46" s="251"/>
      <c r="F46" s="252"/>
      <c r="G46" s="251"/>
      <c r="H46" s="248"/>
      <c r="I46" s="259">
        <f t="shared" si="24"/>
        <v>0</v>
      </c>
      <c r="J46" s="261">
        <f t="shared" si="29"/>
        <v>0</v>
      </c>
      <c r="K46" s="246"/>
      <c r="L46" s="259">
        <f t="shared" si="25"/>
        <v>0</v>
      </c>
      <c r="M46" s="259">
        <f t="shared" si="26"/>
        <v>0</v>
      </c>
      <c r="N46" s="259">
        <f t="shared" si="27"/>
        <v>0</v>
      </c>
      <c r="O46" s="257">
        <f t="shared" si="28"/>
        <v>0</v>
      </c>
      <c r="P46" s="582"/>
      <c r="Q46" s="585"/>
      <c r="R46" s="226"/>
      <c r="S46" s="226"/>
    </row>
    <row r="47" spans="1:21" ht="18" customHeight="1" thickTop="1" thickBot="1">
      <c r="A47" s="231"/>
      <c r="B47" s="580"/>
      <c r="C47" s="249"/>
      <c r="D47" s="263">
        <f>SUM(D41:D46)</f>
        <v>0</v>
      </c>
      <c r="E47" s="263">
        <f>SUM(E41:E46)</f>
        <v>0</v>
      </c>
      <c r="F47" s="264"/>
      <c r="G47" s="265">
        <f>SUM(G41:G46)</f>
        <v>0</v>
      </c>
      <c r="H47" s="264"/>
      <c r="I47" s="263">
        <f>SUM(I41:I46)</f>
        <v>0</v>
      </c>
      <c r="J47" s="263">
        <f>SUM(J41:J46)</f>
        <v>0</v>
      </c>
      <c r="K47" s="263">
        <f>SUM(K41:K46)</f>
        <v>0</v>
      </c>
      <c r="L47" s="266"/>
      <c r="M47" s="267">
        <f>SUM(M41:M46)</f>
        <v>0</v>
      </c>
      <c r="N47" s="267">
        <f t="shared" ref="N47:O47" si="31">SUM(N41:N46)</f>
        <v>0</v>
      </c>
      <c r="O47" s="267">
        <f t="shared" si="31"/>
        <v>0</v>
      </c>
      <c r="P47" s="271">
        <f>SUM(P41:P46)</f>
        <v>0</v>
      </c>
      <c r="Q47" s="271">
        <f>SUM(Q41:Q46)</f>
        <v>0</v>
      </c>
      <c r="R47" s="226"/>
      <c r="S47" s="226"/>
      <c r="T47" s="270">
        <f>SUM(T41:T46)</f>
        <v>0</v>
      </c>
      <c r="U47" s="270">
        <f>T47*1.1</f>
        <v>0</v>
      </c>
    </row>
    <row r="48" spans="1:21" ht="18" customHeight="1" thickBot="1">
      <c r="D48" s="269">
        <f>ROUNDDOWN(D47/1000,0)</f>
        <v>0</v>
      </c>
      <c r="E48" s="269"/>
      <c r="F48" s="269"/>
      <c r="G48" s="269">
        <f>ROUNDDOWN(G47*1.1,0)</f>
        <v>0</v>
      </c>
      <c r="H48" s="269"/>
      <c r="I48" s="269"/>
      <c r="J48" s="269"/>
      <c r="K48" s="269"/>
      <c r="L48" s="269"/>
      <c r="M48" s="269"/>
      <c r="N48" s="269"/>
      <c r="O48" s="269"/>
      <c r="P48" s="269">
        <f>ROUNDDOWN(P47/1000,0)</f>
        <v>0</v>
      </c>
      <c r="Q48" s="269"/>
    </row>
    <row r="49" spans="1:21" ht="18" customHeight="1">
      <c r="B49" s="586" t="s">
        <v>206</v>
      </c>
      <c r="C49" s="588" t="s">
        <v>207</v>
      </c>
      <c r="D49" s="567" t="s">
        <v>208</v>
      </c>
      <c r="E49" s="567" t="s">
        <v>209</v>
      </c>
      <c r="F49" s="567" t="s">
        <v>192</v>
      </c>
      <c r="G49" s="567" t="s">
        <v>210</v>
      </c>
      <c r="H49" s="567" t="s">
        <v>211</v>
      </c>
      <c r="I49" s="569" t="s">
        <v>212</v>
      </c>
      <c r="J49" s="567" t="s">
        <v>213</v>
      </c>
      <c r="K49" s="567" t="s">
        <v>214</v>
      </c>
      <c r="L49" s="569" t="s">
        <v>215</v>
      </c>
      <c r="M49" s="567" t="s">
        <v>232</v>
      </c>
      <c r="N49" s="571" t="s">
        <v>216</v>
      </c>
      <c r="O49" s="572"/>
      <c r="P49" s="573" t="s">
        <v>217</v>
      </c>
      <c r="Q49" s="575" t="s">
        <v>306</v>
      </c>
      <c r="R49" s="219"/>
    </row>
    <row r="50" spans="1:21" ht="18" customHeight="1" thickBot="1">
      <c r="B50" s="587"/>
      <c r="C50" s="589"/>
      <c r="D50" s="568"/>
      <c r="E50" s="568"/>
      <c r="F50" s="568"/>
      <c r="G50" s="568"/>
      <c r="H50" s="568"/>
      <c r="I50" s="590"/>
      <c r="J50" s="591"/>
      <c r="K50" s="568"/>
      <c r="L50" s="570"/>
      <c r="M50" s="568"/>
      <c r="N50" s="230" t="s">
        <v>203</v>
      </c>
      <c r="O50" s="230" t="s">
        <v>31</v>
      </c>
      <c r="P50" s="574"/>
      <c r="Q50" s="576"/>
      <c r="R50" s="221"/>
      <c r="S50" s="577" t="s">
        <v>218</v>
      </c>
      <c r="T50" s="577"/>
    </row>
    <row r="51" spans="1:21" ht="18" customHeight="1">
      <c r="A51" s="231"/>
      <c r="B51" s="578"/>
      <c r="C51" s="232"/>
      <c r="D51" s="256">
        <f>ROUNDDOWN($E51*1.1,0)</f>
        <v>0</v>
      </c>
      <c r="E51" s="233"/>
      <c r="F51" s="234"/>
      <c r="G51" s="233"/>
      <c r="H51" s="235"/>
      <c r="I51" s="256">
        <f t="shared" ref="I51:I56" si="32">IF($F51=$U$10,$E51-G51-K51,D51-G51*1.1-J51)</f>
        <v>0</v>
      </c>
      <c r="J51" s="260">
        <f>K51*1.1</f>
        <v>0</v>
      </c>
      <c r="K51" s="233"/>
      <c r="L51" s="256">
        <f t="shared" ref="L51:L56" si="33">IF($H51=$W$10,0,ROUND(I51*0.1,0))</f>
        <v>0</v>
      </c>
      <c r="M51" s="256">
        <f t="shared" ref="M51:M56" si="34">IF($F51=$U$10,MIN(K51:L51),MIN(J51,L51))</f>
        <v>0</v>
      </c>
      <c r="N51" s="262">
        <f t="shared" ref="N51:N56" si="35">IF(F51=U$11,I51+M51,ROUND((I51+M51)*1.1,0))</f>
        <v>0</v>
      </c>
      <c r="O51" s="262">
        <f t="shared" ref="O51:O56" si="36">IF(F51=U$10,I51+M51,ROUND((I51+M51)/1.1,0))</f>
        <v>0</v>
      </c>
      <c r="P51" s="581">
        <f>SUM(I51:I56)+SUM(M51:M56)</f>
        <v>0</v>
      </c>
      <c r="Q51" s="583">
        <f>IF(F51=U$10,K57-M57,J57-M57)</f>
        <v>0</v>
      </c>
      <c r="R51" s="226"/>
      <c r="S51" s="226"/>
    </row>
    <row r="52" spans="1:21" ht="18" customHeight="1">
      <c r="A52" s="231"/>
      <c r="B52" s="579"/>
      <c r="C52" s="238"/>
      <c r="D52" s="257">
        <f>ROUNDDOWN($E52*1.1,0)</f>
        <v>0</v>
      </c>
      <c r="E52" s="239"/>
      <c r="F52" s="240"/>
      <c r="G52" s="239"/>
      <c r="H52" s="241"/>
      <c r="I52" s="257">
        <f t="shared" si="32"/>
        <v>0</v>
      </c>
      <c r="J52" s="257">
        <f t="shared" ref="J52:J56" si="37">K52*1.1</f>
        <v>0</v>
      </c>
      <c r="K52" s="239"/>
      <c r="L52" s="257">
        <f t="shared" si="33"/>
        <v>0</v>
      </c>
      <c r="M52" s="257">
        <f t="shared" si="34"/>
        <v>0</v>
      </c>
      <c r="N52" s="257">
        <f t="shared" si="35"/>
        <v>0</v>
      </c>
      <c r="O52" s="257">
        <f t="shared" si="36"/>
        <v>0</v>
      </c>
      <c r="P52" s="582"/>
      <c r="Q52" s="584"/>
      <c r="R52" s="226"/>
      <c r="S52" s="226"/>
    </row>
    <row r="53" spans="1:21" ht="18" customHeight="1">
      <c r="A53" s="231"/>
      <c r="B53" s="579"/>
      <c r="C53" s="238"/>
      <c r="D53" s="258">
        <f>ROUNDDOWN($E53*1.1,0)</f>
        <v>0</v>
      </c>
      <c r="E53" s="242"/>
      <c r="F53" s="243"/>
      <c r="G53" s="242"/>
      <c r="H53" s="241"/>
      <c r="I53" s="258">
        <f t="shared" si="32"/>
        <v>0</v>
      </c>
      <c r="J53" s="257">
        <f t="shared" si="37"/>
        <v>0</v>
      </c>
      <c r="K53" s="239"/>
      <c r="L53" s="257">
        <f t="shared" si="33"/>
        <v>0</v>
      </c>
      <c r="M53" s="257">
        <f t="shared" si="34"/>
        <v>0</v>
      </c>
      <c r="N53" s="257">
        <f t="shared" si="35"/>
        <v>0</v>
      </c>
      <c r="O53" s="257">
        <f t="shared" si="36"/>
        <v>0</v>
      </c>
      <c r="P53" s="582"/>
      <c r="Q53" s="584"/>
      <c r="R53" s="226"/>
      <c r="S53" s="226"/>
    </row>
    <row r="54" spans="1:21" ht="18" customHeight="1">
      <c r="A54" s="231"/>
      <c r="B54" s="579"/>
      <c r="C54" s="244"/>
      <c r="D54" s="258">
        <f t="shared" ref="D54:D55" si="38">ROUNDDOWN($E54*1.1,0)</f>
        <v>0</v>
      </c>
      <c r="E54" s="239"/>
      <c r="F54" s="240"/>
      <c r="G54" s="239"/>
      <c r="H54" s="241"/>
      <c r="I54" s="257">
        <f t="shared" si="32"/>
        <v>0</v>
      </c>
      <c r="J54" s="257">
        <f t="shared" si="37"/>
        <v>0</v>
      </c>
      <c r="K54" s="239"/>
      <c r="L54" s="257">
        <f t="shared" si="33"/>
        <v>0</v>
      </c>
      <c r="M54" s="257">
        <f t="shared" si="34"/>
        <v>0</v>
      </c>
      <c r="N54" s="257">
        <f t="shared" si="35"/>
        <v>0</v>
      </c>
      <c r="O54" s="257">
        <f t="shared" si="36"/>
        <v>0</v>
      </c>
      <c r="P54" s="582"/>
      <c r="Q54" s="584"/>
      <c r="R54" s="226"/>
      <c r="S54" s="226"/>
    </row>
    <row r="55" spans="1:21" ht="18" customHeight="1">
      <c r="A55" s="231"/>
      <c r="B55" s="579"/>
      <c r="C55" s="244"/>
      <c r="D55" s="258">
        <f t="shared" si="38"/>
        <v>0</v>
      </c>
      <c r="E55" s="239"/>
      <c r="F55" s="240"/>
      <c r="G55" s="239"/>
      <c r="H55" s="241"/>
      <c r="I55" s="257">
        <f t="shared" si="32"/>
        <v>0</v>
      </c>
      <c r="J55" s="257">
        <f t="shared" si="37"/>
        <v>0</v>
      </c>
      <c r="K55" s="239"/>
      <c r="L55" s="257">
        <f t="shared" si="33"/>
        <v>0</v>
      </c>
      <c r="M55" s="257">
        <f t="shared" si="34"/>
        <v>0</v>
      </c>
      <c r="N55" s="257">
        <f t="shared" si="35"/>
        <v>0</v>
      </c>
      <c r="O55" s="257">
        <f t="shared" si="36"/>
        <v>0</v>
      </c>
      <c r="P55" s="582"/>
      <c r="Q55" s="584"/>
      <c r="R55" s="226"/>
      <c r="S55" s="226"/>
    </row>
    <row r="56" spans="1:21" ht="18" customHeight="1" thickBot="1">
      <c r="A56" s="231"/>
      <c r="B56" s="579"/>
      <c r="C56" s="250"/>
      <c r="D56" s="259">
        <f>ROUNDDOWN($E56*1.1,0)</f>
        <v>0</v>
      </c>
      <c r="E56" s="251"/>
      <c r="F56" s="252"/>
      <c r="G56" s="251"/>
      <c r="H56" s="248"/>
      <c r="I56" s="259">
        <f t="shared" si="32"/>
        <v>0</v>
      </c>
      <c r="J56" s="261">
        <f t="shared" si="37"/>
        <v>0</v>
      </c>
      <c r="K56" s="246"/>
      <c r="L56" s="259">
        <f t="shared" si="33"/>
        <v>0</v>
      </c>
      <c r="M56" s="259">
        <f t="shared" si="34"/>
        <v>0</v>
      </c>
      <c r="N56" s="259">
        <f t="shared" si="35"/>
        <v>0</v>
      </c>
      <c r="O56" s="257">
        <f t="shared" si="36"/>
        <v>0</v>
      </c>
      <c r="P56" s="582"/>
      <c r="Q56" s="585"/>
      <c r="R56" s="226"/>
      <c r="S56" s="226"/>
    </row>
    <row r="57" spans="1:21" ht="18" customHeight="1" thickTop="1" thickBot="1">
      <c r="A57" s="231"/>
      <c r="B57" s="580"/>
      <c r="C57" s="249"/>
      <c r="D57" s="263">
        <f>SUM(D51:D56)</f>
        <v>0</v>
      </c>
      <c r="E57" s="263">
        <f>SUM(E51:E56)</f>
        <v>0</v>
      </c>
      <c r="F57" s="264"/>
      <c r="G57" s="265">
        <f>SUM(G51:G56)</f>
        <v>0</v>
      </c>
      <c r="H57" s="264"/>
      <c r="I57" s="263">
        <f>SUM(I51:I56)</f>
        <v>0</v>
      </c>
      <c r="J57" s="263">
        <f>SUM(J51:J56)</f>
        <v>0</v>
      </c>
      <c r="K57" s="263">
        <f>SUM(K51:K56)</f>
        <v>0</v>
      </c>
      <c r="L57" s="266"/>
      <c r="M57" s="267">
        <f>SUM(M51:M56)</f>
        <v>0</v>
      </c>
      <c r="N57" s="267">
        <f t="shared" ref="N57:O57" si="39">SUM(N51:N56)</f>
        <v>0</v>
      </c>
      <c r="O57" s="267">
        <f t="shared" si="39"/>
        <v>0</v>
      </c>
      <c r="P57" s="271">
        <f>SUM(P51:P56)</f>
        <v>0</v>
      </c>
      <c r="Q57" s="271">
        <f>SUM(Q51:Q56)</f>
        <v>0</v>
      </c>
      <c r="R57" s="226"/>
      <c r="S57" s="226"/>
      <c r="T57" s="270">
        <f>SUM(T51:T56)</f>
        <v>0</v>
      </c>
      <c r="U57" s="270">
        <f>T57*1.1</f>
        <v>0</v>
      </c>
    </row>
    <row r="58" spans="1:21" ht="18" customHeight="1" thickBot="1">
      <c r="D58" s="269">
        <f>ROUNDDOWN(D57/1000,0)</f>
        <v>0</v>
      </c>
      <c r="E58" s="269"/>
      <c r="F58" s="269"/>
      <c r="G58" s="269">
        <f>ROUNDDOWN(G57*1.1,0)</f>
        <v>0</v>
      </c>
      <c r="H58" s="269"/>
      <c r="I58" s="269"/>
      <c r="J58" s="269"/>
      <c r="K58" s="269"/>
      <c r="L58" s="269"/>
      <c r="M58" s="269"/>
      <c r="N58" s="269"/>
      <c r="O58" s="269"/>
      <c r="P58" s="269">
        <f>ROUNDDOWN(P57/1000,0)</f>
        <v>0</v>
      </c>
      <c r="Q58" s="269"/>
    </row>
    <row r="59" spans="1:21" ht="18" customHeight="1">
      <c r="B59" s="586" t="s">
        <v>206</v>
      </c>
      <c r="C59" s="588" t="s">
        <v>207</v>
      </c>
      <c r="D59" s="567" t="s">
        <v>208</v>
      </c>
      <c r="E59" s="567" t="s">
        <v>209</v>
      </c>
      <c r="F59" s="567" t="s">
        <v>192</v>
      </c>
      <c r="G59" s="567" t="s">
        <v>210</v>
      </c>
      <c r="H59" s="567" t="s">
        <v>211</v>
      </c>
      <c r="I59" s="569" t="s">
        <v>212</v>
      </c>
      <c r="J59" s="567" t="s">
        <v>213</v>
      </c>
      <c r="K59" s="567" t="s">
        <v>214</v>
      </c>
      <c r="L59" s="569" t="s">
        <v>215</v>
      </c>
      <c r="M59" s="567" t="s">
        <v>232</v>
      </c>
      <c r="N59" s="571" t="s">
        <v>216</v>
      </c>
      <c r="O59" s="572"/>
      <c r="P59" s="573" t="s">
        <v>217</v>
      </c>
      <c r="Q59" s="575" t="s">
        <v>306</v>
      </c>
      <c r="R59" s="219"/>
    </row>
    <row r="60" spans="1:21" ht="18" customHeight="1" thickBot="1">
      <c r="B60" s="587"/>
      <c r="C60" s="589"/>
      <c r="D60" s="568"/>
      <c r="E60" s="568"/>
      <c r="F60" s="568"/>
      <c r="G60" s="568"/>
      <c r="H60" s="568"/>
      <c r="I60" s="590"/>
      <c r="J60" s="591"/>
      <c r="K60" s="568"/>
      <c r="L60" s="570"/>
      <c r="M60" s="568"/>
      <c r="N60" s="230" t="s">
        <v>203</v>
      </c>
      <c r="O60" s="230" t="s">
        <v>31</v>
      </c>
      <c r="P60" s="574"/>
      <c r="Q60" s="576"/>
      <c r="R60" s="221"/>
      <c r="S60" s="577" t="s">
        <v>218</v>
      </c>
      <c r="T60" s="577"/>
    </row>
    <row r="61" spans="1:21" ht="18" customHeight="1">
      <c r="A61" s="231"/>
      <c r="B61" s="578"/>
      <c r="C61" s="232"/>
      <c r="D61" s="256">
        <f>ROUNDDOWN($E61*1.1,0)</f>
        <v>0</v>
      </c>
      <c r="E61" s="233"/>
      <c r="F61" s="234"/>
      <c r="G61" s="233"/>
      <c r="H61" s="235"/>
      <c r="I61" s="256">
        <f t="shared" ref="I61:I66" si="40">IF($F61=$U$10,$E61-G61-K61,D61-G61*1.1-J61)</f>
        <v>0</v>
      </c>
      <c r="J61" s="260">
        <f>K61*1.1</f>
        <v>0</v>
      </c>
      <c r="K61" s="233"/>
      <c r="L61" s="256">
        <f t="shared" ref="L61:L66" si="41">IF($H61=$W$10,0,ROUND(I61*0.1,0))</f>
        <v>0</v>
      </c>
      <c r="M61" s="256">
        <f t="shared" ref="M61:M66" si="42">IF($F61=$U$10,MIN(K61:L61),MIN(J61,L61))</f>
        <v>0</v>
      </c>
      <c r="N61" s="262">
        <f t="shared" ref="N61:N66" si="43">IF(F61=U$11,I61+M61,ROUND((I61+M61)*1.1,0))</f>
        <v>0</v>
      </c>
      <c r="O61" s="262">
        <f t="shared" ref="O61:O66" si="44">IF(F61=U$10,I61+M61,ROUND((I61+M61)/1.1,0))</f>
        <v>0</v>
      </c>
      <c r="P61" s="581">
        <f>SUM(I61:I66)+SUM(M61:M66)</f>
        <v>0</v>
      </c>
      <c r="Q61" s="583">
        <f>IF(F61=U$10,K67-M67,J67-M67)</f>
        <v>0</v>
      </c>
      <c r="R61" s="226"/>
      <c r="S61" s="226"/>
    </row>
    <row r="62" spans="1:21" ht="18" customHeight="1">
      <c r="A62" s="231"/>
      <c r="B62" s="579"/>
      <c r="C62" s="238"/>
      <c r="D62" s="257">
        <f>ROUNDDOWN($E62*1.1,0)</f>
        <v>0</v>
      </c>
      <c r="E62" s="239"/>
      <c r="F62" s="240"/>
      <c r="G62" s="239"/>
      <c r="H62" s="241"/>
      <c r="I62" s="257">
        <f t="shared" si="40"/>
        <v>0</v>
      </c>
      <c r="J62" s="257">
        <f t="shared" ref="J62:J66" si="45">K62*1.1</f>
        <v>0</v>
      </c>
      <c r="K62" s="239"/>
      <c r="L62" s="257">
        <f t="shared" si="41"/>
        <v>0</v>
      </c>
      <c r="M62" s="257">
        <f t="shared" si="42"/>
        <v>0</v>
      </c>
      <c r="N62" s="257">
        <f t="shared" si="43"/>
        <v>0</v>
      </c>
      <c r="O62" s="257">
        <f t="shared" si="44"/>
        <v>0</v>
      </c>
      <c r="P62" s="582"/>
      <c r="Q62" s="584"/>
      <c r="R62" s="226"/>
      <c r="S62" s="226"/>
    </row>
    <row r="63" spans="1:21" ht="18" customHeight="1">
      <c r="A63" s="231"/>
      <c r="B63" s="579"/>
      <c r="C63" s="238"/>
      <c r="D63" s="258">
        <f>ROUNDDOWN($E63*1.1,0)</f>
        <v>0</v>
      </c>
      <c r="E63" s="242"/>
      <c r="F63" s="243"/>
      <c r="G63" s="242"/>
      <c r="H63" s="241"/>
      <c r="I63" s="258">
        <f t="shared" si="40"/>
        <v>0</v>
      </c>
      <c r="J63" s="257">
        <f t="shared" si="45"/>
        <v>0</v>
      </c>
      <c r="K63" s="239"/>
      <c r="L63" s="257">
        <f t="shared" si="41"/>
        <v>0</v>
      </c>
      <c r="M63" s="257">
        <f t="shared" si="42"/>
        <v>0</v>
      </c>
      <c r="N63" s="257">
        <f t="shared" si="43"/>
        <v>0</v>
      </c>
      <c r="O63" s="257">
        <f t="shared" si="44"/>
        <v>0</v>
      </c>
      <c r="P63" s="582"/>
      <c r="Q63" s="584"/>
      <c r="R63" s="226"/>
      <c r="S63" s="226"/>
    </row>
    <row r="64" spans="1:21" ht="18" customHeight="1">
      <c r="A64" s="231"/>
      <c r="B64" s="579"/>
      <c r="C64" s="244"/>
      <c r="D64" s="258">
        <f t="shared" ref="D64:D65" si="46">ROUNDDOWN($E64*1.1,0)</f>
        <v>0</v>
      </c>
      <c r="E64" s="239"/>
      <c r="F64" s="240"/>
      <c r="G64" s="239"/>
      <c r="H64" s="241"/>
      <c r="I64" s="257">
        <f t="shared" si="40"/>
        <v>0</v>
      </c>
      <c r="J64" s="257">
        <f t="shared" si="45"/>
        <v>0</v>
      </c>
      <c r="K64" s="239"/>
      <c r="L64" s="257">
        <f t="shared" si="41"/>
        <v>0</v>
      </c>
      <c r="M64" s="257">
        <f t="shared" si="42"/>
        <v>0</v>
      </c>
      <c r="N64" s="257">
        <f t="shared" si="43"/>
        <v>0</v>
      </c>
      <c r="O64" s="257">
        <f t="shared" si="44"/>
        <v>0</v>
      </c>
      <c r="P64" s="582"/>
      <c r="Q64" s="584"/>
      <c r="R64" s="226"/>
      <c r="S64" s="226"/>
    </row>
    <row r="65" spans="1:21" ht="18" customHeight="1">
      <c r="A65" s="231"/>
      <c r="B65" s="579"/>
      <c r="C65" s="244"/>
      <c r="D65" s="258">
        <f t="shared" si="46"/>
        <v>0</v>
      </c>
      <c r="E65" s="239"/>
      <c r="F65" s="240"/>
      <c r="G65" s="239"/>
      <c r="H65" s="241"/>
      <c r="I65" s="257">
        <f t="shared" si="40"/>
        <v>0</v>
      </c>
      <c r="J65" s="257">
        <f t="shared" si="45"/>
        <v>0</v>
      </c>
      <c r="K65" s="239"/>
      <c r="L65" s="257">
        <f t="shared" si="41"/>
        <v>0</v>
      </c>
      <c r="M65" s="257">
        <f t="shared" si="42"/>
        <v>0</v>
      </c>
      <c r="N65" s="257">
        <f t="shared" si="43"/>
        <v>0</v>
      </c>
      <c r="O65" s="257">
        <f t="shared" si="44"/>
        <v>0</v>
      </c>
      <c r="P65" s="582"/>
      <c r="Q65" s="584"/>
      <c r="R65" s="226"/>
      <c r="S65" s="226"/>
    </row>
    <row r="66" spans="1:21" ht="18" customHeight="1" thickBot="1">
      <c r="A66" s="231"/>
      <c r="B66" s="579"/>
      <c r="C66" s="250"/>
      <c r="D66" s="259">
        <f>ROUNDDOWN($E66*1.1,0)</f>
        <v>0</v>
      </c>
      <c r="E66" s="251"/>
      <c r="F66" s="252"/>
      <c r="G66" s="251"/>
      <c r="H66" s="248"/>
      <c r="I66" s="259">
        <f t="shared" si="40"/>
        <v>0</v>
      </c>
      <c r="J66" s="261">
        <f t="shared" si="45"/>
        <v>0</v>
      </c>
      <c r="K66" s="246"/>
      <c r="L66" s="259">
        <f t="shared" si="41"/>
        <v>0</v>
      </c>
      <c r="M66" s="259">
        <f t="shared" si="42"/>
        <v>0</v>
      </c>
      <c r="N66" s="259">
        <f t="shared" si="43"/>
        <v>0</v>
      </c>
      <c r="O66" s="257">
        <f t="shared" si="44"/>
        <v>0</v>
      </c>
      <c r="P66" s="582"/>
      <c r="Q66" s="585"/>
      <c r="R66" s="226"/>
      <c r="S66" s="226"/>
    </row>
    <row r="67" spans="1:21" ht="18" customHeight="1" thickTop="1" thickBot="1">
      <c r="A67" s="231"/>
      <c r="B67" s="580"/>
      <c r="C67" s="249"/>
      <c r="D67" s="263">
        <f>SUM(D61:D66)</f>
        <v>0</v>
      </c>
      <c r="E67" s="263">
        <f>SUM(E61:E66)</f>
        <v>0</v>
      </c>
      <c r="F67" s="264"/>
      <c r="G67" s="265">
        <f>SUM(G61:G66)</f>
        <v>0</v>
      </c>
      <c r="H67" s="264"/>
      <c r="I67" s="263">
        <f>SUM(I61:I66)</f>
        <v>0</v>
      </c>
      <c r="J67" s="263">
        <f>SUM(J61:J66)</f>
        <v>0</v>
      </c>
      <c r="K67" s="263">
        <f>SUM(K61:K66)</f>
        <v>0</v>
      </c>
      <c r="L67" s="266"/>
      <c r="M67" s="267">
        <f>SUM(M61:M66)</f>
        <v>0</v>
      </c>
      <c r="N67" s="267">
        <f t="shared" ref="N67:O67" si="47">SUM(N61:N66)</f>
        <v>0</v>
      </c>
      <c r="O67" s="267">
        <f t="shared" si="47"/>
        <v>0</v>
      </c>
      <c r="P67" s="271">
        <f>SUM(P61:P66)</f>
        <v>0</v>
      </c>
      <c r="Q67" s="271">
        <f>SUM(Q61:Q66)</f>
        <v>0</v>
      </c>
      <c r="R67" s="226"/>
      <c r="S67" s="226"/>
      <c r="T67" s="270">
        <f>SUM(T61:T66)</f>
        <v>0</v>
      </c>
      <c r="U67" s="270">
        <f>T67*1.1</f>
        <v>0</v>
      </c>
    </row>
    <row r="68" spans="1:21" ht="18" customHeight="1" thickBot="1">
      <c r="D68" s="269">
        <f>ROUNDDOWN(D67/1000,0)</f>
        <v>0</v>
      </c>
      <c r="E68" s="269"/>
      <c r="F68" s="269"/>
      <c r="G68" s="269">
        <f>ROUNDDOWN(G67*1.1,0)</f>
        <v>0</v>
      </c>
      <c r="H68" s="269"/>
      <c r="I68" s="269"/>
      <c r="J68" s="269"/>
      <c r="K68" s="269"/>
      <c r="L68" s="269"/>
      <c r="M68" s="269"/>
      <c r="N68" s="269"/>
      <c r="O68" s="269"/>
      <c r="P68" s="269">
        <f>ROUNDDOWN(P67/1000,0)</f>
        <v>0</v>
      </c>
      <c r="Q68" s="269"/>
    </row>
    <row r="69" spans="1:21" ht="18" customHeight="1">
      <c r="B69" s="586" t="s">
        <v>206</v>
      </c>
      <c r="C69" s="588" t="s">
        <v>207</v>
      </c>
      <c r="D69" s="567" t="s">
        <v>208</v>
      </c>
      <c r="E69" s="567" t="s">
        <v>209</v>
      </c>
      <c r="F69" s="567" t="s">
        <v>192</v>
      </c>
      <c r="G69" s="567" t="s">
        <v>210</v>
      </c>
      <c r="H69" s="567" t="s">
        <v>211</v>
      </c>
      <c r="I69" s="569" t="s">
        <v>212</v>
      </c>
      <c r="J69" s="567" t="s">
        <v>213</v>
      </c>
      <c r="K69" s="567" t="s">
        <v>214</v>
      </c>
      <c r="L69" s="569" t="s">
        <v>215</v>
      </c>
      <c r="M69" s="567" t="s">
        <v>232</v>
      </c>
      <c r="N69" s="571" t="s">
        <v>216</v>
      </c>
      <c r="O69" s="572"/>
      <c r="P69" s="573" t="s">
        <v>217</v>
      </c>
      <c r="Q69" s="575" t="s">
        <v>306</v>
      </c>
      <c r="R69" s="219"/>
    </row>
    <row r="70" spans="1:21" ht="18" customHeight="1" thickBot="1">
      <c r="B70" s="587"/>
      <c r="C70" s="589"/>
      <c r="D70" s="568"/>
      <c r="E70" s="568"/>
      <c r="F70" s="568"/>
      <c r="G70" s="568"/>
      <c r="H70" s="568"/>
      <c r="I70" s="590"/>
      <c r="J70" s="591"/>
      <c r="K70" s="568"/>
      <c r="L70" s="570"/>
      <c r="M70" s="568"/>
      <c r="N70" s="230" t="s">
        <v>203</v>
      </c>
      <c r="O70" s="230" t="s">
        <v>31</v>
      </c>
      <c r="P70" s="574"/>
      <c r="Q70" s="576"/>
      <c r="R70" s="221"/>
      <c r="S70" s="577" t="s">
        <v>218</v>
      </c>
      <c r="T70" s="577"/>
    </row>
    <row r="71" spans="1:21" ht="18" customHeight="1">
      <c r="A71" s="231"/>
      <c r="B71" s="578"/>
      <c r="C71" s="232"/>
      <c r="D71" s="256">
        <f>ROUNDDOWN($E71*1.1,0)</f>
        <v>0</v>
      </c>
      <c r="E71" s="233"/>
      <c r="F71" s="234"/>
      <c r="G71" s="233"/>
      <c r="H71" s="235"/>
      <c r="I71" s="256">
        <f t="shared" ref="I71:I76" si="48">IF($F71=$U$10,$E71-G71-K71,D71-G71*1.1-J71)</f>
        <v>0</v>
      </c>
      <c r="J71" s="260">
        <f>K71*1.1</f>
        <v>0</v>
      </c>
      <c r="K71" s="233"/>
      <c r="L71" s="256">
        <f t="shared" ref="L71:L76" si="49">IF($H71=$W$10,0,ROUND(I71*0.1,0))</f>
        <v>0</v>
      </c>
      <c r="M71" s="256">
        <f t="shared" ref="M71:M76" si="50">IF($F71=$U$10,MIN(K71:L71),MIN(J71,L71))</f>
        <v>0</v>
      </c>
      <c r="N71" s="262">
        <f t="shared" ref="N71:N76" si="51">IF(F71=U$11,I71+M71,ROUND((I71+M71)*1.1,0))</f>
        <v>0</v>
      </c>
      <c r="O71" s="262">
        <f t="shared" ref="O71:O76" si="52">IF(F71=U$10,I71+M71,ROUND((I71+M71)/1.1,0))</f>
        <v>0</v>
      </c>
      <c r="P71" s="581">
        <f>SUM(I71:I76)+SUM(M71:M76)</f>
        <v>0</v>
      </c>
      <c r="Q71" s="583">
        <f>IF(F71=U$10,K77-M77,J77-M77)</f>
        <v>0</v>
      </c>
      <c r="R71" s="226"/>
      <c r="S71" s="226"/>
    </row>
    <row r="72" spans="1:21" ht="18" customHeight="1">
      <c r="A72" s="231"/>
      <c r="B72" s="579"/>
      <c r="C72" s="238"/>
      <c r="D72" s="257">
        <f>ROUNDDOWN($E72*1.1,0)</f>
        <v>0</v>
      </c>
      <c r="E72" s="239"/>
      <c r="F72" s="240"/>
      <c r="G72" s="239"/>
      <c r="H72" s="241"/>
      <c r="I72" s="257">
        <f t="shared" si="48"/>
        <v>0</v>
      </c>
      <c r="J72" s="257">
        <f t="shared" ref="J72:J76" si="53">K72*1.1</f>
        <v>0</v>
      </c>
      <c r="K72" s="239"/>
      <c r="L72" s="257">
        <f t="shared" si="49"/>
        <v>0</v>
      </c>
      <c r="M72" s="257">
        <f t="shared" si="50"/>
        <v>0</v>
      </c>
      <c r="N72" s="257">
        <f t="shared" si="51"/>
        <v>0</v>
      </c>
      <c r="O72" s="257">
        <f t="shared" si="52"/>
        <v>0</v>
      </c>
      <c r="P72" s="582"/>
      <c r="Q72" s="584"/>
      <c r="R72" s="226"/>
      <c r="S72" s="226"/>
    </row>
    <row r="73" spans="1:21" ht="18" customHeight="1">
      <c r="A73" s="231"/>
      <c r="B73" s="579"/>
      <c r="C73" s="238"/>
      <c r="D73" s="258">
        <f>ROUNDDOWN($E73*1.1,0)</f>
        <v>0</v>
      </c>
      <c r="E73" s="242"/>
      <c r="F73" s="243"/>
      <c r="G73" s="242"/>
      <c r="H73" s="241"/>
      <c r="I73" s="258">
        <f t="shared" si="48"/>
        <v>0</v>
      </c>
      <c r="J73" s="257">
        <f t="shared" si="53"/>
        <v>0</v>
      </c>
      <c r="K73" s="239"/>
      <c r="L73" s="257">
        <f t="shared" si="49"/>
        <v>0</v>
      </c>
      <c r="M73" s="257">
        <f t="shared" si="50"/>
        <v>0</v>
      </c>
      <c r="N73" s="257">
        <f t="shared" si="51"/>
        <v>0</v>
      </c>
      <c r="O73" s="257">
        <f t="shared" si="52"/>
        <v>0</v>
      </c>
      <c r="P73" s="582"/>
      <c r="Q73" s="584"/>
      <c r="R73" s="226"/>
      <c r="S73" s="226"/>
    </row>
    <row r="74" spans="1:21" ht="18" customHeight="1">
      <c r="A74" s="231"/>
      <c r="B74" s="579"/>
      <c r="C74" s="244"/>
      <c r="D74" s="258">
        <f t="shared" ref="D74:D75" si="54">ROUNDDOWN($E74*1.1,0)</f>
        <v>0</v>
      </c>
      <c r="E74" s="239"/>
      <c r="F74" s="240"/>
      <c r="G74" s="239"/>
      <c r="H74" s="241"/>
      <c r="I74" s="257">
        <f t="shared" si="48"/>
        <v>0</v>
      </c>
      <c r="J74" s="257">
        <f t="shared" si="53"/>
        <v>0</v>
      </c>
      <c r="K74" s="239"/>
      <c r="L74" s="257">
        <f t="shared" si="49"/>
        <v>0</v>
      </c>
      <c r="M74" s="257">
        <f t="shared" si="50"/>
        <v>0</v>
      </c>
      <c r="N74" s="257">
        <f t="shared" si="51"/>
        <v>0</v>
      </c>
      <c r="O74" s="257">
        <f t="shared" si="52"/>
        <v>0</v>
      </c>
      <c r="P74" s="582"/>
      <c r="Q74" s="584"/>
      <c r="R74" s="226"/>
      <c r="S74" s="226"/>
    </row>
    <row r="75" spans="1:21" ht="18" customHeight="1">
      <c r="A75" s="231"/>
      <c r="B75" s="579"/>
      <c r="C75" s="244"/>
      <c r="D75" s="258">
        <f t="shared" si="54"/>
        <v>0</v>
      </c>
      <c r="E75" s="239"/>
      <c r="F75" s="240"/>
      <c r="G75" s="239"/>
      <c r="H75" s="241"/>
      <c r="I75" s="257">
        <f t="shared" si="48"/>
        <v>0</v>
      </c>
      <c r="J75" s="257">
        <f t="shared" si="53"/>
        <v>0</v>
      </c>
      <c r="K75" s="239"/>
      <c r="L75" s="257">
        <f t="shared" si="49"/>
        <v>0</v>
      </c>
      <c r="M75" s="257">
        <f t="shared" si="50"/>
        <v>0</v>
      </c>
      <c r="N75" s="257">
        <f t="shared" si="51"/>
        <v>0</v>
      </c>
      <c r="O75" s="257">
        <f t="shared" si="52"/>
        <v>0</v>
      </c>
      <c r="P75" s="582"/>
      <c r="Q75" s="584"/>
      <c r="R75" s="226"/>
      <c r="S75" s="226"/>
    </row>
    <row r="76" spans="1:21" ht="18" customHeight="1" thickBot="1">
      <c r="A76" s="231"/>
      <c r="B76" s="579"/>
      <c r="C76" s="250"/>
      <c r="D76" s="259">
        <f>ROUNDDOWN($E76*1.1,0)</f>
        <v>0</v>
      </c>
      <c r="E76" s="251"/>
      <c r="F76" s="252"/>
      <c r="G76" s="251"/>
      <c r="H76" s="248"/>
      <c r="I76" s="259">
        <f t="shared" si="48"/>
        <v>0</v>
      </c>
      <c r="J76" s="261">
        <f t="shared" si="53"/>
        <v>0</v>
      </c>
      <c r="K76" s="246"/>
      <c r="L76" s="259">
        <f t="shared" si="49"/>
        <v>0</v>
      </c>
      <c r="M76" s="259">
        <f t="shared" si="50"/>
        <v>0</v>
      </c>
      <c r="N76" s="259">
        <f t="shared" si="51"/>
        <v>0</v>
      </c>
      <c r="O76" s="257">
        <f t="shared" si="52"/>
        <v>0</v>
      </c>
      <c r="P76" s="582"/>
      <c r="Q76" s="585"/>
      <c r="R76" s="226"/>
      <c r="S76" s="226"/>
    </row>
    <row r="77" spans="1:21" ht="18" customHeight="1" thickTop="1" thickBot="1">
      <c r="A77" s="231"/>
      <c r="B77" s="580"/>
      <c r="C77" s="249"/>
      <c r="D77" s="263">
        <f>SUM(D71:D76)</f>
        <v>0</v>
      </c>
      <c r="E77" s="263">
        <f>SUM(E71:E76)</f>
        <v>0</v>
      </c>
      <c r="F77" s="264"/>
      <c r="G77" s="265">
        <f>SUM(G71:G76)</f>
        <v>0</v>
      </c>
      <c r="H77" s="264"/>
      <c r="I77" s="263">
        <f>SUM(I71:I76)</f>
        <v>0</v>
      </c>
      <c r="J77" s="263">
        <f>SUM(J71:J76)</f>
        <v>0</v>
      </c>
      <c r="K77" s="263">
        <f>SUM(K71:K76)</f>
        <v>0</v>
      </c>
      <c r="L77" s="266"/>
      <c r="M77" s="267">
        <f>SUM(M71:M76)</f>
        <v>0</v>
      </c>
      <c r="N77" s="267">
        <f t="shared" ref="N77:O77" si="55">SUM(N71:N76)</f>
        <v>0</v>
      </c>
      <c r="O77" s="267">
        <f t="shared" si="55"/>
        <v>0</v>
      </c>
      <c r="P77" s="271">
        <f>SUM(P71:P76)</f>
        <v>0</v>
      </c>
      <c r="Q77" s="271">
        <f>SUM(Q71:Q76)</f>
        <v>0</v>
      </c>
      <c r="R77" s="226"/>
      <c r="S77" s="226"/>
      <c r="T77" s="270">
        <f>SUM(T71:T76)</f>
        <v>0</v>
      </c>
      <c r="U77" s="270">
        <f>T77*1.1</f>
        <v>0</v>
      </c>
    </row>
    <row r="78" spans="1:21" ht="18" customHeight="1" thickBot="1">
      <c r="D78" s="269">
        <f>ROUNDDOWN(D77/1000,0)</f>
        <v>0</v>
      </c>
      <c r="E78" s="269"/>
      <c r="F78" s="269"/>
      <c r="G78" s="269">
        <f>ROUNDDOWN(G77*1.1,0)</f>
        <v>0</v>
      </c>
      <c r="H78" s="269"/>
      <c r="I78" s="269"/>
      <c r="J78" s="269"/>
      <c r="K78" s="269"/>
      <c r="L78" s="269"/>
      <c r="M78" s="269"/>
      <c r="N78" s="269"/>
      <c r="O78" s="269"/>
      <c r="P78" s="269">
        <f>ROUNDDOWN(P77/1000,0)</f>
        <v>0</v>
      </c>
      <c r="Q78" s="269"/>
    </row>
    <row r="79" spans="1:21" ht="18" customHeight="1">
      <c r="B79" s="586" t="s">
        <v>206</v>
      </c>
      <c r="C79" s="588" t="s">
        <v>207</v>
      </c>
      <c r="D79" s="567" t="s">
        <v>208</v>
      </c>
      <c r="E79" s="567" t="s">
        <v>209</v>
      </c>
      <c r="F79" s="567" t="s">
        <v>192</v>
      </c>
      <c r="G79" s="567" t="s">
        <v>210</v>
      </c>
      <c r="H79" s="567" t="s">
        <v>211</v>
      </c>
      <c r="I79" s="569" t="s">
        <v>212</v>
      </c>
      <c r="J79" s="567" t="s">
        <v>213</v>
      </c>
      <c r="K79" s="567" t="s">
        <v>214</v>
      </c>
      <c r="L79" s="569" t="s">
        <v>215</v>
      </c>
      <c r="M79" s="567" t="s">
        <v>232</v>
      </c>
      <c r="N79" s="571" t="s">
        <v>216</v>
      </c>
      <c r="O79" s="572"/>
      <c r="P79" s="573" t="s">
        <v>217</v>
      </c>
      <c r="Q79" s="575" t="s">
        <v>306</v>
      </c>
      <c r="R79" s="219"/>
    </row>
    <row r="80" spans="1:21" ht="18" customHeight="1" thickBot="1">
      <c r="B80" s="587"/>
      <c r="C80" s="589"/>
      <c r="D80" s="568"/>
      <c r="E80" s="568"/>
      <c r="F80" s="568"/>
      <c r="G80" s="568"/>
      <c r="H80" s="568"/>
      <c r="I80" s="590"/>
      <c r="J80" s="591"/>
      <c r="K80" s="568"/>
      <c r="L80" s="570"/>
      <c r="M80" s="568"/>
      <c r="N80" s="230" t="s">
        <v>203</v>
      </c>
      <c r="O80" s="230" t="s">
        <v>31</v>
      </c>
      <c r="P80" s="574"/>
      <c r="Q80" s="576"/>
      <c r="R80" s="221"/>
      <c r="S80" s="577" t="s">
        <v>218</v>
      </c>
      <c r="T80" s="577"/>
    </row>
    <row r="81" spans="1:21" ht="18" customHeight="1">
      <c r="A81" s="231"/>
      <c r="B81" s="578"/>
      <c r="C81" s="232"/>
      <c r="D81" s="256">
        <f>ROUNDDOWN($E81*1.1,0)</f>
        <v>0</v>
      </c>
      <c r="E81" s="233"/>
      <c r="F81" s="234"/>
      <c r="G81" s="233"/>
      <c r="H81" s="235"/>
      <c r="I81" s="256">
        <f t="shared" ref="I81:I86" si="56">IF($F81=$U$10,$E81-G81-K81,D81-G81*1.1-J81)</f>
        <v>0</v>
      </c>
      <c r="J81" s="260">
        <f>K81*1.1</f>
        <v>0</v>
      </c>
      <c r="K81" s="233"/>
      <c r="L81" s="256">
        <f t="shared" ref="L81:L86" si="57">IF($H81=$W$10,0,ROUND(I81*0.1,0))</f>
        <v>0</v>
      </c>
      <c r="M81" s="256">
        <f t="shared" ref="M81:M86" si="58">IF($F81=$U$10,MIN(K81:L81),MIN(J81,L81))</f>
        <v>0</v>
      </c>
      <c r="N81" s="262">
        <f t="shared" ref="N81:N86" si="59">IF(F81=U$11,I81+M81,ROUND((I81+M81)*1.1,0))</f>
        <v>0</v>
      </c>
      <c r="O81" s="262">
        <f t="shared" ref="O81:O86" si="60">IF(F81=U$10,I81+M81,ROUND((I81+M81)/1.1,0))</f>
        <v>0</v>
      </c>
      <c r="P81" s="581">
        <f>SUM(I81:I86)+SUM(M81:M86)</f>
        <v>0</v>
      </c>
      <c r="Q81" s="583">
        <f>IF(F81=U$10,K87-M87,J87-M87)</f>
        <v>0</v>
      </c>
      <c r="R81" s="226"/>
      <c r="S81" s="226"/>
    </row>
    <row r="82" spans="1:21" ht="18" customHeight="1">
      <c r="A82" s="231"/>
      <c r="B82" s="579"/>
      <c r="C82" s="238"/>
      <c r="D82" s="257">
        <f>ROUNDDOWN($E82*1.1,0)</f>
        <v>0</v>
      </c>
      <c r="E82" s="239"/>
      <c r="F82" s="240"/>
      <c r="G82" s="239"/>
      <c r="H82" s="241"/>
      <c r="I82" s="257">
        <f t="shared" si="56"/>
        <v>0</v>
      </c>
      <c r="J82" s="257">
        <f t="shared" ref="J82:J86" si="61">K82*1.1</f>
        <v>0</v>
      </c>
      <c r="K82" s="239"/>
      <c r="L82" s="257">
        <f t="shared" si="57"/>
        <v>0</v>
      </c>
      <c r="M82" s="257">
        <f t="shared" si="58"/>
        <v>0</v>
      </c>
      <c r="N82" s="257">
        <f t="shared" si="59"/>
        <v>0</v>
      </c>
      <c r="O82" s="257">
        <f t="shared" si="60"/>
        <v>0</v>
      </c>
      <c r="P82" s="582"/>
      <c r="Q82" s="584"/>
      <c r="R82" s="226"/>
      <c r="S82" s="226"/>
    </row>
    <row r="83" spans="1:21" ht="18" customHeight="1">
      <c r="A83" s="231"/>
      <c r="B83" s="579"/>
      <c r="C83" s="238"/>
      <c r="D83" s="258">
        <f>ROUNDDOWN($E83*1.1,0)</f>
        <v>0</v>
      </c>
      <c r="E83" s="242"/>
      <c r="F83" s="243"/>
      <c r="G83" s="242"/>
      <c r="H83" s="241"/>
      <c r="I83" s="258">
        <f t="shared" si="56"/>
        <v>0</v>
      </c>
      <c r="J83" s="257">
        <f t="shared" si="61"/>
        <v>0</v>
      </c>
      <c r="K83" s="239"/>
      <c r="L83" s="257">
        <f t="shared" si="57"/>
        <v>0</v>
      </c>
      <c r="M83" s="257">
        <f t="shared" si="58"/>
        <v>0</v>
      </c>
      <c r="N83" s="257">
        <f t="shared" si="59"/>
        <v>0</v>
      </c>
      <c r="O83" s="257">
        <f t="shared" si="60"/>
        <v>0</v>
      </c>
      <c r="P83" s="582"/>
      <c r="Q83" s="584"/>
      <c r="R83" s="226"/>
      <c r="S83" s="226"/>
    </row>
    <row r="84" spans="1:21" ht="18" customHeight="1">
      <c r="A84" s="231"/>
      <c r="B84" s="579"/>
      <c r="C84" s="244"/>
      <c r="D84" s="258">
        <f t="shared" ref="D84:D85" si="62">ROUNDDOWN($E84*1.1,0)</f>
        <v>0</v>
      </c>
      <c r="E84" s="239"/>
      <c r="F84" s="240"/>
      <c r="G84" s="239"/>
      <c r="H84" s="241"/>
      <c r="I84" s="257">
        <f t="shared" si="56"/>
        <v>0</v>
      </c>
      <c r="J84" s="257">
        <f t="shared" si="61"/>
        <v>0</v>
      </c>
      <c r="K84" s="239"/>
      <c r="L84" s="257">
        <f t="shared" si="57"/>
        <v>0</v>
      </c>
      <c r="M84" s="257">
        <f t="shared" si="58"/>
        <v>0</v>
      </c>
      <c r="N84" s="257">
        <f t="shared" si="59"/>
        <v>0</v>
      </c>
      <c r="O84" s="257">
        <f t="shared" si="60"/>
        <v>0</v>
      </c>
      <c r="P84" s="582"/>
      <c r="Q84" s="584"/>
      <c r="R84" s="226"/>
      <c r="S84" s="226"/>
    </row>
    <row r="85" spans="1:21" ht="18" customHeight="1">
      <c r="A85" s="231"/>
      <c r="B85" s="579"/>
      <c r="C85" s="244"/>
      <c r="D85" s="258">
        <f t="shared" si="62"/>
        <v>0</v>
      </c>
      <c r="E85" s="239"/>
      <c r="F85" s="240"/>
      <c r="G85" s="239"/>
      <c r="H85" s="241"/>
      <c r="I85" s="257">
        <f t="shared" si="56"/>
        <v>0</v>
      </c>
      <c r="J85" s="257">
        <f t="shared" si="61"/>
        <v>0</v>
      </c>
      <c r="K85" s="239"/>
      <c r="L85" s="257">
        <f t="shared" si="57"/>
        <v>0</v>
      </c>
      <c r="M85" s="257">
        <f t="shared" si="58"/>
        <v>0</v>
      </c>
      <c r="N85" s="257">
        <f t="shared" si="59"/>
        <v>0</v>
      </c>
      <c r="O85" s="257">
        <f t="shared" si="60"/>
        <v>0</v>
      </c>
      <c r="P85" s="582"/>
      <c r="Q85" s="584"/>
      <c r="R85" s="226"/>
      <c r="S85" s="226"/>
    </row>
    <row r="86" spans="1:21" ht="18" customHeight="1" thickBot="1">
      <c r="A86" s="231"/>
      <c r="B86" s="579"/>
      <c r="C86" s="250"/>
      <c r="D86" s="259">
        <f>ROUNDDOWN($E86*1.1,0)</f>
        <v>0</v>
      </c>
      <c r="E86" s="251"/>
      <c r="F86" s="252"/>
      <c r="G86" s="251"/>
      <c r="H86" s="248"/>
      <c r="I86" s="259">
        <f t="shared" si="56"/>
        <v>0</v>
      </c>
      <c r="J86" s="261">
        <f t="shared" si="61"/>
        <v>0</v>
      </c>
      <c r="K86" s="246"/>
      <c r="L86" s="259">
        <f t="shared" si="57"/>
        <v>0</v>
      </c>
      <c r="M86" s="259">
        <f t="shared" si="58"/>
        <v>0</v>
      </c>
      <c r="N86" s="259">
        <f t="shared" si="59"/>
        <v>0</v>
      </c>
      <c r="O86" s="257">
        <f t="shared" si="60"/>
        <v>0</v>
      </c>
      <c r="P86" s="582"/>
      <c r="Q86" s="585"/>
      <c r="R86" s="226"/>
      <c r="S86" s="226"/>
    </row>
    <row r="87" spans="1:21" ht="18" customHeight="1" thickTop="1" thickBot="1">
      <c r="A87" s="231"/>
      <c r="B87" s="580"/>
      <c r="C87" s="249"/>
      <c r="D87" s="263">
        <f>SUM(D81:D86)</f>
        <v>0</v>
      </c>
      <c r="E87" s="263">
        <f>SUM(E81:E86)</f>
        <v>0</v>
      </c>
      <c r="F87" s="264"/>
      <c r="G87" s="265">
        <f>SUM(G81:G86)</f>
        <v>0</v>
      </c>
      <c r="H87" s="264"/>
      <c r="I87" s="263">
        <f>SUM(I81:I86)</f>
        <v>0</v>
      </c>
      <c r="J87" s="263">
        <f>SUM(J81:J86)</f>
        <v>0</v>
      </c>
      <c r="K87" s="263">
        <f>SUM(K81:K86)</f>
        <v>0</v>
      </c>
      <c r="L87" s="266"/>
      <c r="M87" s="267">
        <f>SUM(M81:M86)</f>
        <v>0</v>
      </c>
      <c r="N87" s="267">
        <f t="shared" ref="N87:O87" si="63">SUM(N81:N86)</f>
        <v>0</v>
      </c>
      <c r="O87" s="267">
        <f t="shared" si="63"/>
        <v>0</v>
      </c>
      <c r="P87" s="271">
        <f>SUM(P81:P86)</f>
        <v>0</v>
      </c>
      <c r="Q87" s="271">
        <f>SUM(Q81:Q86)</f>
        <v>0</v>
      </c>
      <c r="R87" s="226"/>
      <c r="S87" s="226"/>
      <c r="T87" s="270">
        <f>SUM(T81:T86)</f>
        <v>0</v>
      </c>
      <c r="U87" s="269">
        <v>0</v>
      </c>
    </row>
    <row r="88" spans="1:21" ht="18" customHeight="1" thickBot="1">
      <c r="D88" s="269">
        <f>ROUNDDOWN(D87/1000,0)</f>
        <v>0</v>
      </c>
      <c r="E88" s="269"/>
      <c r="F88" s="269"/>
      <c r="G88" s="269">
        <f>ROUNDDOWN(G87*1.1,0)</f>
        <v>0</v>
      </c>
      <c r="H88" s="269"/>
      <c r="I88" s="269"/>
      <c r="J88" s="269"/>
      <c r="K88" s="269"/>
      <c r="L88" s="269"/>
      <c r="M88" s="269"/>
      <c r="N88" s="269"/>
      <c r="O88" s="269"/>
      <c r="P88" s="269">
        <f>ROUNDDOWN(P87/1000,0)</f>
        <v>0</v>
      </c>
      <c r="Q88" s="269"/>
    </row>
    <row r="89" spans="1:21" ht="18" customHeight="1">
      <c r="B89" s="586" t="s">
        <v>206</v>
      </c>
      <c r="C89" s="588" t="s">
        <v>207</v>
      </c>
      <c r="D89" s="567" t="s">
        <v>208</v>
      </c>
      <c r="E89" s="567" t="s">
        <v>209</v>
      </c>
      <c r="F89" s="567" t="s">
        <v>192</v>
      </c>
      <c r="G89" s="567" t="s">
        <v>210</v>
      </c>
      <c r="H89" s="567" t="s">
        <v>211</v>
      </c>
      <c r="I89" s="569" t="s">
        <v>212</v>
      </c>
      <c r="J89" s="567" t="s">
        <v>213</v>
      </c>
      <c r="K89" s="567" t="s">
        <v>214</v>
      </c>
      <c r="L89" s="569" t="s">
        <v>215</v>
      </c>
      <c r="M89" s="567" t="s">
        <v>232</v>
      </c>
      <c r="N89" s="571" t="s">
        <v>216</v>
      </c>
      <c r="O89" s="572"/>
      <c r="P89" s="573" t="s">
        <v>217</v>
      </c>
      <c r="Q89" s="575" t="s">
        <v>306</v>
      </c>
      <c r="R89" s="219"/>
    </row>
    <row r="90" spans="1:21" ht="18" customHeight="1" thickBot="1">
      <c r="B90" s="587"/>
      <c r="C90" s="589"/>
      <c r="D90" s="568"/>
      <c r="E90" s="568"/>
      <c r="F90" s="568"/>
      <c r="G90" s="568"/>
      <c r="H90" s="568"/>
      <c r="I90" s="590"/>
      <c r="J90" s="591"/>
      <c r="K90" s="568"/>
      <c r="L90" s="570"/>
      <c r="M90" s="568"/>
      <c r="N90" s="230" t="s">
        <v>203</v>
      </c>
      <c r="O90" s="230" t="s">
        <v>31</v>
      </c>
      <c r="P90" s="574"/>
      <c r="Q90" s="576"/>
      <c r="R90" s="221"/>
      <c r="S90" s="577" t="s">
        <v>218</v>
      </c>
      <c r="T90" s="577"/>
    </row>
    <row r="91" spans="1:21" ht="18" customHeight="1">
      <c r="A91" s="231"/>
      <c r="B91" s="578"/>
      <c r="C91" s="232"/>
      <c r="D91" s="256">
        <f>ROUNDDOWN($E91*1.1,0)</f>
        <v>0</v>
      </c>
      <c r="E91" s="233"/>
      <c r="F91" s="234"/>
      <c r="G91" s="233"/>
      <c r="H91" s="235"/>
      <c r="I91" s="256">
        <f t="shared" ref="I91:I96" si="64">IF($F91=$U$10,$E91-G91-K91,D91-G91*1.1-J91)</f>
        <v>0</v>
      </c>
      <c r="J91" s="260">
        <f>K91*1.1</f>
        <v>0</v>
      </c>
      <c r="K91" s="233"/>
      <c r="L91" s="256">
        <f t="shared" ref="L91:L96" si="65">IF($H91=$W$10,0,ROUND(I91*0.1,0))</f>
        <v>0</v>
      </c>
      <c r="M91" s="256">
        <f t="shared" ref="M91:M96" si="66">IF($F91=$U$10,MIN(K91:L91),MIN(J91,L91))</f>
        <v>0</v>
      </c>
      <c r="N91" s="262">
        <f t="shared" ref="N91:N96" si="67">IF(F91=U$11,I91+M91,ROUND((I91+M91)*1.1,0))</f>
        <v>0</v>
      </c>
      <c r="O91" s="262">
        <f t="shared" ref="O91:O96" si="68">IF(F91=U$10,I91+M91,ROUND((I91+M91)/1.1,0))</f>
        <v>0</v>
      </c>
      <c r="P91" s="581">
        <f>SUM(I91:I96)+SUM(M91:M96)</f>
        <v>0</v>
      </c>
      <c r="Q91" s="583">
        <f>IF(F91=U$10,K97-M97,J97-M97)</f>
        <v>0</v>
      </c>
      <c r="R91" s="226"/>
      <c r="S91" s="226"/>
    </row>
    <row r="92" spans="1:21" ht="18" customHeight="1">
      <c r="A92" s="231"/>
      <c r="B92" s="579"/>
      <c r="C92" s="238"/>
      <c r="D92" s="257">
        <f>ROUNDDOWN($E92*1.1,0)</f>
        <v>0</v>
      </c>
      <c r="E92" s="239"/>
      <c r="F92" s="240"/>
      <c r="G92" s="239"/>
      <c r="H92" s="241"/>
      <c r="I92" s="257">
        <f t="shared" si="64"/>
        <v>0</v>
      </c>
      <c r="J92" s="257">
        <f t="shared" ref="J92:J96" si="69">K92*1.1</f>
        <v>0</v>
      </c>
      <c r="K92" s="239"/>
      <c r="L92" s="257">
        <f t="shared" si="65"/>
        <v>0</v>
      </c>
      <c r="M92" s="257">
        <f t="shared" si="66"/>
        <v>0</v>
      </c>
      <c r="N92" s="257">
        <f t="shared" si="67"/>
        <v>0</v>
      </c>
      <c r="O92" s="257">
        <f t="shared" si="68"/>
        <v>0</v>
      </c>
      <c r="P92" s="582"/>
      <c r="Q92" s="584"/>
      <c r="R92" s="226"/>
      <c r="S92" s="226"/>
    </row>
    <row r="93" spans="1:21" ht="18" customHeight="1">
      <c r="A93" s="231"/>
      <c r="B93" s="579"/>
      <c r="C93" s="238"/>
      <c r="D93" s="258">
        <f>ROUNDDOWN($E93*1.1,0)</f>
        <v>0</v>
      </c>
      <c r="E93" s="242"/>
      <c r="F93" s="243"/>
      <c r="G93" s="242"/>
      <c r="H93" s="241"/>
      <c r="I93" s="258">
        <f t="shared" si="64"/>
        <v>0</v>
      </c>
      <c r="J93" s="257">
        <f t="shared" si="69"/>
        <v>0</v>
      </c>
      <c r="K93" s="239"/>
      <c r="L93" s="257">
        <f t="shared" si="65"/>
        <v>0</v>
      </c>
      <c r="M93" s="257">
        <f t="shared" si="66"/>
        <v>0</v>
      </c>
      <c r="N93" s="257">
        <f t="shared" si="67"/>
        <v>0</v>
      </c>
      <c r="O93" s="257">
        <f t="shared" si="68"/>
        <v>0</v>
      </c>
      <c r="P93" s="582"/>
      <c r="Q93" s="584"/>
      <c r="R93" s="226"/>
      <c r="S93" s="226"/>
    </row>
    <row r="94" spans="1:21" ht="18" customHeight="1">
      <c r="A94" s="231"/>
      <c r="B94" s="579"/>
      <c r="C94" s="244"/>
      <c r="D94" s="258">
        <f t="shared" ref="D94:D95" si="70">ROUNDDOWN($E94*1.1,0)</f>
        <v>0</v>
      </c>
      <c r="E94" s="239"/>
      <c r="F94" s="240"/>
      <c r="G94" s="239"/>
      <c r="H94" s="241"/>
      <c r="I94" s="257">
        <f t="shared" si="64"/>
        <v>0</v>
      </c>
      <c r="J94" s="257">
        <f t="shared" si="69"/>
        <v>0</v>
      </c>
      <c r="K94" s="239"/>
      <c r="L94" s="257">
        <f t="shared" si="65"/>
        <v>0</v>
      </c>
      <c r="M94" s="257">
        <f t="shared" si="66"/>
        <v>0</v>
      </c>
      <c r="N94" s="257">
        <f t="shared" si="67"/>
        <v>0</v>
      </c>
      <c r="O94" s="257">
        <f t="shared" si="68"/>
        <v>0</v>
      </c>
      <c r="P94" s="582"/>
      <c r="Q94" s="584"/>
      <c r="R94" s="226"/>
      <c r="S94" s="226"/>
    </row>
    <row r="95" spans="1:21" ht="18" customHeight="1">
      <c r="A95" s="231"/>
      <c r="B95" s="579"/>
      <c r="C95" s="244"/>
      <c r="D95" s="258">
        <f t="shared" si="70"/>
        <v>0</v>
      </c>
      <c r="E95" s="239"/>
      <c r="F95" s="240"/>
      <c r="G95" s="239"/>
      <c r="H95" s="241"/>
      <c r="I95" s="257">
        <f t="shared" si="64"/>
        <v>0</v>
      </c>
      <c r="J95" s="257">
        <f t="shared" si="69"/>
        <v>0</v>
      </c>
      <c r="K95" s="239"/>
      <c r="L95" s="257">
        <f t="shared" si="65"/>
        <v>0</v>
      </c>
      <c r="M95" s="257">
        <f t="shared" si="66"/>
        <v>0</v>
      </c>
      <c r="N95" s="257">
        <f t="shared" si="67"/>
        <v>0</v>
      </c>
      <c r="O95" s="257">
        <f t="shared" si="68"/>
        <v>0</v>
      </c>
      <c r="P95" s="582"/>
      <c r="Q95" s="584"/>
      <c r="R95" s="226"/>
      <c r="S95" s="226"/>
    </row>
    <row r="96" spans="1:21" ht="18" customHeight="1" thickBot="1">
      <c r="A96" s="231"/>
      <c r="B96" s="579"/>
      <c r="C96" s="250"/>
      <c r="D96" s="259">
        <f>ROUNDDOWN($E96*1.1,0)</f>
        <v>0</v>
      </c>
      <c r="E96" s="251"/>
      <c r="F96" s="252"/>
      <c r="G96" s="251"/>
      <c r="H96" s="248"/>
      <c r="I96" s="259">
        <f t="shared" si="64"/>
        <v>0</v>
      </c>
      <c r="J96" s="261">
        <f t="shared" si="69"/>
        <v>0</v>
      </c>
      <c r="K96" s="246"/>
      <c r="L96" s="259">
        <f t="shared" si="65"/>
        <v>0</v>
      </c>
      <c r="M96" s="259">
        <f t="shared" si="66"/>
        <v>0</v>
      </c>
      <c r="N96" s="259">
        <f t="shared" si="67"/>
        <v>0</v>
      </c>
      <c r="O96" s="257">
        <f t="shared" si="68"/>
        <v>0</v>
      </c>
      <c r="P96" s="582"/>
      <c r="Q96" s="585"/>
      <c r="R96" s="226"/>
      <c r="S96" s="226"/>
    </row>
    <row r="97" spans="1:21" ht="18" customHeight="1" thickTop="1" thickBot="1">
      <c r="A97" s="231"/>
      <c r="B97" s="580"/>
      <c r="C97" s="249"/>
      <c r="D97" s="263">
        <f>SUM(D91:D96)</f>
        <v>0</v>
      </c>
      <c r="E97" s="263">
        <f>SUM(E91:E96)</f>
        <v>0</v>
      </c>
      <c r="F97" s="264"/>
      <c r="G97" s="265">
        <f>SUM(G91:G96)</f>
        <v>0</v>
      </c>
      <c r="H97" s="264"/>
      <c r="I97" s="263">
        <f>SUM(I91:I96)</f>
        <v>0</v>
      </c>
      <c r="J97" s="263">
        <f>SUM(J91:J96)</f>
        <v>0</v>
      </c>
      <c r="K97" s="263">
        <f>SUM(K91:K96)</f>
        <v>0</v>
      </c>
      <c r="L97" s="266"/>
      <c r="M97" s="267">
        <f>SUM(M91:M96)</f>
        <v>0</v>
      </c>
      <c r="N97" s="267">
        <f t="shared" ref="N97:O97" si="71">SUM(N91:N96)</f>
        <v>0</v>
      </c>
      <c r="O97" s="267">
        <f t="shared" si="71"/>
        <v>0</v>
      </c>
      <c r="P97" s="271">
        <f>SUM(P91:P96)</f>
        <v>0</v>
      </c>
      <c r="Q97" s="271">
        <f>SUM(Q91:Q96)</f>
        <v>0</v>
      </c>
      <c r="R97" s="226"/>
      <c r="S97" s="226"/>
      <c r="T97" s="270">
        <f>SUM(T91:T96)</f>
        <v>0</v>
      </c>
      <c r="U97" s="269">
        <v>0</v>
      </c>
    </row>
    <row r="98" spans="1:21" ht="18" customHeight="1" thickBot="1">
      <c r="D98" s="269">
        <f>ROUNDDOWN(D97/1000,0)</f>
        <v>0</v>
      </c>
      <c r="E98" s="269"/>
      <c r="F98" s="269"/>
      <c r="G98" s="269">
        <f>ROUNDDOWN(G97*1.1,0)</f>
        <v>0</v>
      </c>
      <c r="H98" s="269"/>
      <c r="I98" s="269"/>
      <c r="J98" s="269"/>
      <c r="K98" s="269"/>
      <c r="L98" s="269"/>
      <c r="M98" s="269"/>
      <c r="N98" s="269"/>
      <c r="O98" s="269"/>
      <c r="P98" s="269">
        <f>ROUNDDOWN(P97/1000,0)</f>
        <v>0</v>
      </c>
      <c r="Q98" s="269"/>
    </row>
    <row r="99" spans="1:21" ht="18" customHeight="1">
      <c r="B99" s="586" t="s">
        <v>206</v>
      </c>
      <c r="C99" s="588" t="s">
        <v>207</v>
      </c>
      <c r="D99" s="567" t="s">
        <v>208</v>
      </c>
      <c r="E99" s="567" t="s">
        <v>209</v>
      </c>
      <c r="F99" s="567" t="s">
        <v>192</v>
      </c>
      <c r="G99" s="567" t="s">
        <v>210</v>
      </c>
      <c r="H99" s="567" t="s">
        <v>211</v>
      </c>
      <c r="I99" s="569" t="s">
        <v>212</v>
      </c>
      <c r="J99" s="567" t="s">
        <v>213</v>
      </c>
      <c r="K99" s="567" t="s">
        <v>214</v>
      </c>
      <c r="L99" s="569" t="s">
        <v>215</v>
      </c>
      <c r="M99" s="567" t="s">
        <v>232</v>
      </c>
      <c r="N99" s="571" t="s">
        <v>216</v>
      </c>
      <c r="O99" s="572"/>
      <c r="P99" s="573" t="s">
        <v>217</v>
      </c>
      <c r="Q99" s="575" t="s">
        <v>306</v>
      </c>
      <c r="R99" s="219"/>
    </row>
    <row r="100" spans="1:21" ht="18" customHeight="1" thickBot="1">
      <c r="B100" s="587"/>
      <c r="C100" s="589"/>
      <c r="D100" s="568"/>
      <c r="E100" s="568"/>
      <c r="F100" s="568"/>
      <c r="G100" s="568"/>
      <c r="H100" s="568"/>
      <c r="I100" s="590"/>
      <c r="J100" s="591"/>
      <c r="K100" s="568"/>
      <c r="L100" s="570"/>
      <c r="M100" s="568"/>
      <c r="N100" s="230" t="s">
        <v>203</v>
      </c>
      <c r="O100" s="230" t="s">
        <v>31</v>
      </c>
      <c r="P100" s="574"/>
      <c r="Q100" s="576"/>
      <c r="R100" s="221"/>
      <c r="S100" s="577" t="s">
        <v>218</v>
      </c>
      <c r="T100" s="577"/>
    </row>
    <row r="101" spans="1:21" ht="18" customHeight="1">
      <c r="A101" s="231"/>
      <c r="B101" s="578"/>
      <c r="C101" s="232"/>
      <c r="D101" s="256">
        <f>ROUNDDOWN($E101*1.1,0)</f>
        <v>0</v>
      </c>
      <c r="E101" s="233"/>
      <c r="F101" s="234"/>
      <c r="G101" s="233"/>
      <c r="H101" s="235"/>
      <c r="I101" s="256">
        <f t="shared" ref="I101:I106" si="72">IF($F101=$U$10,$E101-G101-K101,D101-G101*1.1-J101)</f>
        <v>0</v>
      </c>
      <c r="J101" s="260">
        <f>K101*1.1</f>
        <v>0</v>
      </c>
      <c r="K101" s="233"/>
      <c r="L101" s="256">
        <f t="shared" ref="L101:L106" si="73">IF($H101=$W$10,0,ROUND(I101*0.1,0))</f>
        <v>0</v>
      </c>
      <c r="M101" s="256">
        <f t="shared" ref="M101:M106" si="74">IF($F101=$U$10,MIN(K101:L101),MIN(J101,L101))</f>
        <v>0</v>
      </c>
      <c r="N101" s="262">
        <f t="shared" ref="N101:N106" si="75">IF(F101=U$11,I101+M101,ROUND((I101+M101)*1.1,0))</f>
        <v>0</v>
      </c>
      <c r="O101" s="262">
        <f t="shared" ref="O101:O106" si="76">IF(F101=U$10,I101+M101,ROUND((I101+M101)/1.1,0))</f>
        <v>0</v>
      </c>
      <c r="P101" s="581">
        <f>SUM(I101:I106)+SUM(M101:M106)</f>
        <v>0</v>
      </c>
      <c r="Q101" s="583">
        <f>IF(F101=U$10,K107-M107,J107-M107)</f>
        <v>0</v>
      </c>
      <c r="R101" s="226"/>
      <c r="S101" s="226"/>
    </row>
    <row r="102" spans="1:21" ht="18" customHeight="1">
      <c r="A102" s="231"/>
      <c r="B102" s="579"/>
      <c r="C102" s="238"/>
      <c r="D102" s="257">
        <f>ROUNDDOWN($E102*1.1,0)</f>
        <v>0</v>
      </c>
      <c r="E102" s="239"/>
      <c r="F102" s="240"/>
      <c r="G102" s="239"/>
      <c r="H102" s="241"/>
      <c r="I102" s="257">
        <f t="shared" si="72"/>
        <v>0</v>
      </c>
      <c r="J102" s="257">
        <f t="shared" ref="J102:J106" si="77">K102*1.1</f>
        <v>0</v>
      </c>
      <c r="K102" s="239"/>
      <c r="L102" s="257">
        <f t="shared" si="73"/>
        <v>0</v>
      </c>
      <c r="M102" s="257">
        <f t="shared" si="74"/>
        <v>0</v>
      </c>
      <c r="N102" s="257">
        <f t="shared" si="75"/>
        <v>0</v>
      </c>
      <c r="O102" s="257">
        <f t="shared" si="76"/>
        <v>0</v>
      </c>
      <c r="P102" s="582"/>
      <c r="Q102" s="584"/>
      <c r="R102" s="226"/>
      <c r="S102" s="226"/>
    </row>
    <row r="103" spans="1:21" ht="18" customHeight="1">
      <c r="A103" s="231"/>
      <c r="B103" s="579"/>
      <c r="C103" s="238"/>
      <c r="D103" s="258">
        <f>ROUNDDOWN($E103*1.1,0)</f>
        <v>0</v>
      </c>
      <c r="E103" s="242"/>
      <c r="F103" s="243"/>
      <c r="G103" s="242"/>
      <c r="H103" s="241"/>
      <c r="I103" s="258">
        <f t="shared" si="72"/>
        <v>0</v>
      </c>
      <c r="J103" s="257">
        <f t="shared" si="77"/>
        <v>0</v>
      </c>
      <c r="K103" s="239"/>
      <c r="L103" s="257">
        <f t="shared" si="73"/>
        <v>0</v>
      </c>
      <c r="M103" s="257">
        <f t="shared" si="74"/>
        <v>0</v>
      </c>
      <c r="N103" s="257">
        <f t="shared" si="75"/>
        <v>0</v>
      </c>
      <c r="O103" s="257">
        <f t="shared" si="76"/>
        <v>0</v>
      </c>
      <c r="P103" s="582"/>
      <c r="Q103" s="584"/>
      <c r="R103" s="226"/>
      <c r="S103" s="226"/>
    </row>
    <row r="104" spans="1:21" ht="18" customHeight="1">
      <c r="A104" s="231"/>
      <c r="B104" s="579"/>
      <c r="C104" s="244"/>
      <c r="D104" s="258">
        <f t="shared" ref="D104:D105" si="78">ROUNDDOWN($E104*1.1,0)</f>
        <v>0</v>
      </c>
      <c r="E104" s="239"/>
      <c r="F104" s="240"/>
      <c r="G104" s="239"/>
      <c r="H104" s="241"/>
      <c r="I104" s="257">
        <f t="shared" si="72"/>
        <v>0</v>
      </c>
      <c r="J104" s="257">
        <f t="shared" si="77"/>
        <v>0</v>
      </c>
      <c r="K104" s="239"/>
      <c r="L104" s="257">
        <f t="shared" si="73"/>
        <v>0</v>
      </c>
      <c r="M104" s="257">
        <f t="shared" si="74"/>
        <v>0</v>
      </c>
      <c r="N104" s="257">
        <f t="shared" si="75"/>
        <v>0</v>
      </c>
      <c r="O104" s="257">
        <f t="shared" si="76"/>
        <v>0</v>
      </c>
      <c r="P104" s="582"/>
      <c r="Q104" s="584"/>
      <c r="R104" s="226"/>
      <c r="S104" s="226"/>
    </row>
    <row r="105" spans="1:21" ht="18" customHeight="1">
      <c r="A105" s="231"/>
      <c r="B105" s="579"/>
      <c r="C105" s="244"/>
      <c r="D105" s="258">
        <f t="shared" si="78"/>
        <v>0</v>
      </c>
      <c r="E105" s="239"/>
      <c r="F105" s="240"/>
      <c r="G105" s="239"/>
      <c r="H105" s="241"/>
      <c r="I105" s="257">
        <f t="shared" si="72"/>
        <v>0</v>
      </c>
      <c r="J105" s="257">
        <f t="shared" si="77"/>
        <v>0</v>
      </c>
      <c r="K105" s="239"/>
      <c r="L105" s="257">
        <f t="shared" si="73"/>
        <v>0</v>
      </c>
      <c r="M105" s="257">
        <f t="shared" si="74"/>
        <v>0</v>
      </c>
      <c r="N105" s="257">
        <f t="shared" si="75"/>
        <v>0</v>
      </c>
      <c r="O105" s="257">
        <f t="shared" si="76"/>
        <v>0</v>
      </c>
      <c r="P105" s="582"/>
      <c r="Q105" s="584"/>
      <c r="R105" s="226"/>
      <c r="S105" s="226"/>
    </row>
    <row r="106" spans="1:21" ht="18" customHeight="1" thickBot="1">
      <c r="A106" s="231"/>
      <c r="B106" s="579"/>
      <c r="C106" s="250"/>
      <c r="D106" s="259">
        <f>ROUNDDOWN($E106*1.1,0)</f>
        <v>0</v>
      </c>
      <c r="E106" s="251"/>
      <c r="F106" s="252"/>
      <c r="G106" s="251"/>
      <c r="H106" s="248"/>
      <c r="I106" s="259">
        <f t="shared" si="72"/>
        <v>0</v>
      </c>
      <c r="J106" s="261">
        <f t="shared" si="77"/>
        <v>0</v>
      </c>
      <c r="K106" s="246"/>
      <c r="L106" s="259">
        <f t="shared" si="73"/>
        <v>0</v>
      </c>
      <c r="M106" s="259">
        <f t="shared" si="74"/>
        <v>0</v>
      </c>
      <c r="N106" s="259">
        <f t="shared" si="75"/>
        <v>0</v>
      </c>
      <c r="O106" s="257">
        <f t="shared" si="76"/>
        <v>0</v>
      </c>
      <c r="P106" s="582"/>
      <c r="Q106" s="585"/>
      <c r="R106" s="226"/>
      <c r="S106" s="226"/>
    </row>
    <row r="107" spans="1:21" ht="18" customHeight="1" thickTop="1" thickBot="1">
      <c r="A107" s="231"/>
      <c r="B107" s="580"/>
      <c r="C107" s="249"/>
      <c r="D107" s="263">
        <f>SUM(D101:D106)</f>
        <v>0</v>
      </c>
      <c r="E107" s="263">
        <f>SUM(E101:E106)</f>
        <v>0</v>
      </c>
      <c r="F107" s="264"/>
      <c r="G107" s="265">
        <f>SUM(G101:G106)</f>
        <v>0</v>
      </c>
      <c r="H107" s="264"/>
      <c r="I107" s="263">
        <f>SUM(I101:I106)</f>
        <v>0</v>
      </c>
      <c r="J107" s="263">
        <f>SUM(J101:J106)</f>
        <v>0</v>
      </c>
      <c r="K107" s="263">
        <f>SUM(K101:K106)</f>
        <v>0</v>
      </c>
      <c r="L107" s="266"/>
      <c r="M107" s="267">
        <f>SUM(M101:M106)</f>
        <v>0</v>
      </c>
      <c r="N107" s="267">
        <f t="shared" ref="N107:O107" si="79">SUM(N101:N106)</f>
        <v>0</v>
      </c>
      <c r="O107" s="267">
        <f t="shared" si="79"/>
        <v>0</v>
      </c>
      <c r="P107" s="271">
        <f>SUM(P101:P106)</f>
        <v>0</v>
      </c>
      <c r="Q107" s="271">
        <f>SUM(Q101:Q106)</f>
        <v>0</v>
      </c>
      <c r="R107" s="226"/>
      <c r="S107" s="226"/>
      <c r="T107" s="270">
        <f>SUM(T101:T106)</f>
        <v>0</v>
      </c>
      <c r="U107" s="269">
        <v>0</v>
      </c>
    </row>
    <row r="108" spans="1:21" ht="18" customHeight="1">
      <c r="D108" s="269">
        <f>ROUNDDOWN(D107/1000,0)</f>
        <v>0</v>
      </c>
      <c r="E108" s="269"/>
      <c r="F108" s="269"/>
      <c r="G108" s="269">
        <f>ROUNDDOWN(G107*1.1,0)</f>
        <v>0</v>
      </c>
      <c r="H108" s="269"/>
      <c r="I108" s="269"/>
      <c r="J108" s="269"/>
      <c r="K108" s="269"/>
      <c r="L108" s="269"/>
      <c r="M108" s="269"/>
      <c r="N108" s="269"/>
      <c r="O108" s="269"/>
      <c r="P108" s="269">
        <f>ROUNDDOWN(P107/1000,0)</f>
        <v>0</v>
      </c>
      <c r="Q108" s="269"/>
    </row>
  </sheetData>
  <sheetProtection sheet="1" objects="1" scenarios="1" formatColumns="0" formatRows="0" insertColumns="0" insertRows="0" deleteColumns="0" deleteRows="0"/>
  <mergeCells count="199">
    <mergeCell ref="A4:A5"/>
    <mergeCell ref="B4:B5"/>
    <mergeCell ref="C4:C5"/>
    <mergeCell ref="I4:I5"/>
    <mergeCell ref="H4:H5"/>
    <mergeCell ref="N9:O9"/>
    <mergeCell ref="P9:P10"/>
    <mergeCell ref="S10:T10"/>
    <mergeCell ref="B11:B17"/>
    <mergeCell ref="P11:P16"/>
    <mergeCell ref="L9:L10"/>
    <mergeCell ref="M9:M10"/>
    <mergeCell ref="G4:G5"/>
    <mergeCell ref="E4:E5"/>
    <mergeCell ref="D4:D5"/>
    <mergeCell ref="H9:H10"/>
    <mergeCell ref="I9:I10"/>
    <mergeCell ref="J9:J10"/>
    <mergeCell ref="K9:K10"/>
    <mergeCell ref="B9:B10"/>
    <mergeCell ref="C9:C10"/>
    <mergeCell ref="D9:D10"/>
    <mergeCell ref="E9:E10"/>
    <mergeCell ref="F9:F10"/>
    <mergeCell ref="S20:T20"/>
    <mergeCell ref="B21:B27"/>
    <mergeCell ref="P21:P26"/>
    <mergeCell ref="G19:G20"/>
    <mergeCell ref="H19:H20"/>
    <mergeCell ref="I19:I20"/>
    <mergeCell ref="J19:J20"/>
    <mergeCell ref="K19:K20"/>
    <mergeCell ref="L19:L20"/>
    <mergeCell ref="B19:B20"/>
    <mergeCell ref="C19:C20"/>
    <mergeCell ref="D19:D20"/>
    <mergeCell ref="E19:E20"/>
    <mergeCell ref="F19:F20"/>
    <mergeCell ref="Q19:Q20"/>
    <mergeCell ref="Q21:Q26"/>
    <mergeCell ref="S30:T30"/>
    <mergeCell ref="B31:B37"/>
    <mergeCell ref="P31:P36"/>
    <mergeCell ref="B39:B40"/>
    <mergeCell ref="C39:C40"/>
    <mergeCell ref="D39:D40"/>
    <mergeCell ref="E39:E40"/>
    <mergeCell ref="F39:F40"/>
    <mergeCell ref="G39:G40"/>
    <mergeCell ref="I29:I30"/>
    <mergeCell ref="J29:J30"/>
    <mergeCell ref="K29:K30"/>
    <mergeCell ref="L29:L30"/>
    <mergeCell ref="M29:M30"/>
    <mergeCell ref="N29:O29"/>
    <mergeCell ref="B29:B30"/>
    <mergeCell ref="C29:C30"/>
    <mergeCell ref="D29:D30"/>
    <mergeCell ref="E29:E30"/>
    <mergeCell ref="F29:F30"/>
    <mergeCell ref="G29:G30"/>
    <mergeCell ref="H29:H30"/>
    <mergeCell ref="N39:O39"/>
    <mergeCell ref="S40:T40"/>
    <mergeCell ref="B41:B47"/>
    <mergeCell ref="P41:P46"/>
    <mergeCell ref="B49:B50"/>
    <mergeCell ref="C49:C50"/>
    <mergeCell ref="D49:D50"/>
    <mergeCell ref="E49:E50"/>
    <mergeCell ref="F49:F50"/>
    <mergeCell ref="H39:H40"/>
    <mergeCell ref="I39:I40"/>
    <mergeCell ref="J39:J40"/>
    <mergeCell ref="K39:K40"/>
    <mergeCell ref="L39:L40"/>
    <mergeCell ref="M39:M40"/>
    <mergeCell ref="M49:M50"/>
    <mergeCell ref="N49:O49"/>
    <mergeCell ref="P49:P50"/>
    <mergeCell ref="S50:T50"/>
    <mergeCell ref="B51:B57"/>
    <mergeCell ref="P51:P56"/>
    <mergeCell ref="G49:G50"/>
    <mergeCell ref="H49:H50"/>
    <mergeCell ref="I49:I50"/>
    <mergeCell ref="J49:J50"/>
    <mergeCell ref="K49:K50"/>
    <mergeCell ref="L49:L50"/>
    <mergeCell ref="P59:P60"/>
    <mergeCell ref="S60:T60"/>
    <mergeCell ref="B61:B67"/>
    <mergeCell ref="P61:P66"/>
    <mergeCell ref="H59:H60"/>
    <mergeCell ref="I59:I60"/>
    <mergeCell ref="J59:J60"/>
    <mergeCell ref="K59:K60"/>
    <mergeCell ref="L59:L60"/>
    <mergeCell ref="M59:M60"/>
    <mergeCell ref="B59:B60"/>
    <mergeCell ref="C59:C60"/>
    <mergeCell ref="D59:D60"/>
    <mergeCell ref="E59:E60"/>
    <mergeCell ref="F59:F60"/>
    <mergeCell ref="G59:G60"/>
    <mergeCell ref="B81:B87"/>
    <mergeCell ref="P81:P86"/>
    <mergeCell ref="G79:G80"/>
    <mergeCell ref="H79:H80"/>
    <mergeCell ref="I79:I80"/>
    <mergeCell ref="J79:J80"/>
    <mergeCell ref="K79:K80"/>
    <mergeCell ref="L79:L80"/>
    <mergeCell ref="F79:F80"/>
    <mergeCell ref="M79:M80"/>
    <mergeCell ref="S70:T70"/>
    <mergeCell ref="B71:B77"/>
    <mergeCell ref="P71:P76"/>
    <mergeCell ref="B79:B80"/>
    <mergeCell ref="C79:C80"/>
    <mergeCell ref="D79:D80"/>
    <mergeCell ref="E79:E80"/>
    <mergeCell ref="N79:O79"/>
    <mergeCell ref="P79:P80"/>
    <mergeCell ref="S80:T80"/>
    <mergeCell ref="H69:H70"/>
    <mergeCell ref="I69:I70"/>
    <mergeCell ref="J69:J70"/>
    <mergeCell ref="K69:K70"/>
    <mergeCell ref="L69:L70"/>
    <mergeCell ref="M69:M70"/>
    <mergeCell ref="B69:B70"/>
    <mergeCell ref="C69:C70"/>
    <mergeCell ref="D69:D70"/>
    <mergeCell ref="E69:E70"/>
    <mergeCell ref="F69:F70"/>
    <mergeCell ref="G69:G70"/>
    <mergeCell ref="F4:F5"/>
    <mergeCell ref="Q71:Q76"/>
    <mergeCell ref="Q79:Q80"/>
    <mergeCell ref="Q81:Q86"/>
    <mergeCell ref="Q29:Q30"/>
    <mergeCell ref="Q31:Q36"/>
    <mergeCell ref="Q39:Q40"/>
    <mergeCell ref="Q41:Q46"/>
    <mergeCell ref="Q49:Q50"/>
    <mergeCell ref="Q51:Q56"/>
    <mergeCell ref="Q59:Q60"/>
    <mergeCell ref="Q61:Q66"/>
    <mergeCell ref="Q69:Q70"/>
    <mergeCell ref="N69:O69"/>
    <mergeCell ref="P69:P70"/>
    <mergeCell ref="P39:P40"/>
    <mergeCell ref="P29:P30"/>
    <mergeCell ref="G9:G10"/>
    <mergeCell ref="M19:M20"/>
    <mergeCell ref="N19:O19"/>
    <mergeCell ref="P19:P20"/>
    <mergeCell ref="Q9:Q10"/>
    <mergeCell ref="Q11:Q16"/>
    <mergeCell ref="N59:O59"/>
    <mergeCell ref="K89:K90"/>
    <mergeCell ref="L89:L90"/>
    <mergeCell ref="M89:M90"/>
    <mergeCell ref="N89:O89"/>
    <mergeCell ref="P89:P90"/>
    <mergeCell ref="Q89:Q90"/>
    <mergeCell ref="S90:T90"/>
    <mergeCell ref="B91:B97"/>
    <mergeCell ref="P91:P96"/>
    <mergeCell ref="Q91:Q96"/>
    <mergeCell ref="B89:B90"/>
    <mergeCell ref="C89:C90"/>
    <mergeCell ref="D89:D90"/>
    <mergeCell ref="E89:E90"/>
    <mergeCell ref="F89:F90"/>
    <mergeCell ref="G89:G90"/>
    <mergeCell ref="H89:H90"/>
    <mergeCell ref="I89:I90"/>
    <mergeCell ref="J89:J90"/>
    <mergeCell ref="K99:K100"/>
    <mergeCell ref="L99:L100"/>
    <mergeCell ref="M99:M100"/>
    <mergeCell ref="N99:O99"/>
    <mergeCell ref="P99:P100"/>
    <mergeCell ref="Q99:Q100"/>
    <mergeCell ref="S100:T100"/>
    <mergeCell ref="B101:B107"/>
    <mergeCell ref="P101:P106"/>
    <mergeCell ref="Q101:Q106"/>
    <mergeCell ref="B99:B100"/>
    <mergeCell ref="C99:C100"/>
    <mergeCell ref="D99:D100"/>
    <mergeCell ref="E99:E100"/>
    <mergeCell ref="F99:F100"/>
    <mergeCell ref="G99:G100"/>
    <mergeCell ref="H99:H100"/>
    <mergeCell ref="I99:I100"/>
    <mergeCell ref="J99:J100"/>
  </mergeCells>
  <phoneticPr fontId="2"/>
  <conditionalFormatting sqref="F11:F16 F21:F26 F31:F36 F41:F46 F51:F56 F61:F66 F71:F76 F81:F86 F91:F96 F101:F106">
    <cfRule type="containsText" dxfId="0" priority="1" operator="containsText" text="本則課税">
      <formula>NOT(ISERROR(SEARCH("本則課税",F11)))</formula>
    </cfRule>
  </conditionalFormatting>
  <dataValidations count="2">
    <dataValidation type="list" allowBlank="1" showInputMessage="1" showErrorMessage="1" sqref="F11:F16 F61:F66 F31:F36 F21:F26 F71:F76 F41:F46 F51:F56 F81:F86 F91:F96 F101:F106" xr:uid="{67FD4A76-0DB2-4C47-A33B-217004286AC0}">
      <formula1>$U$10:$U$11</formula1>
    </dataValidation>
    <dataValidation type="list" allowBlank="1" showInputMessage="1" showErrorMessage="1" sqref="H81:H86 H11:H16 H21:H26 H31:H36 H41:H46 H51:H56 H61:H66 H71:H76 H91:H96 H101:H106" xr:uid="{21186CF9-644E-4468-8505-5F00BE95C12E}">
      <formula1>$W$10:$W$11</formula1>
    </dataValidation>
  </dataValidations>
  <pageMargins left="0.39370078740157483" right="0.39370078740157483" top="0.39370078740157483" bottom="0.39370078740157483" header="0.19685039370078741" footer="0.19685039370078741"/>
  <pageSetup paperSize="9" scale="56" fitToHeight="0" orientation="landscape" r:id="rId1"/>
  <rowBreaks count="1" manualBreakCount="1">
    <brk id="48" min="1" max="19" man="1"/>
  </rowBreaks>
  <ignoredErrors>
    <ignoredError sqref="F6"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AC322-4C64-4ED2-BCA7-A617DEA784DC}">
  <sheetPr>
    <tabColor theme="7"/>
    <pageSetUpPr autoPageBreaks="0"/>
  </sheetPr>
  <dimension ref="A1:AW7"/>
  <sheetViews>
    <sheetView view="pageBreakPreview" zoomScale="80" zoomScaleNormal="100" zoomScaleSheetLayoutView="80" workbookViewId="0">
      <selection activeCell="E9" sqref="E9"/>
    </sheetView>
  </sheetViews>
  <sheetFormatPr defaultColWidth="8.125" defaultRowHeight="13.5"/>
  <cols>
    <col min="1" max="1" width="4" style="8" customWidth="1"/>
    <col min="2" max="3" width="3.5" style="7" customWidth="1"/>
    <col min="4" max="4" width="8.25" style="8" customWidth="1"/>
    <col min="5" max="5" width="13.5" style="13" customWidth="1"/>
    <col min="6" max="6" width="10.5" style="13" customWidth="1"/>
    <col min="7" max="7" width="7.5" style="12" customWidth="1"/>
    <col min="8" max="8" width="7.5" style="20" customWidth="1"/>
    <col min="9" max="13" width="6" style="20" customWidth="1"/>
    <col min="14" max="14" width="45" style="12" customWidth="1"/>
    <col min="15" max="18" width="7" style="3" customWidth="1"/>
    <col min="19" max="19" width="7" style="12" customWidth="1"/>
    <col min="20" max="31" width="7.5" style="3" customWidth="1"/>
    <col min="32" max="33" width="5.5" style="12" customWidth="1"/>
    <col min="34" max="38" width="4.5" style="12" customWidth="1"/>
    <col min="39" max="41" width="4.5" style="7" customWidth="1"/>
    <col min="42" max="42" width="45" style="8" customWidth="1"/>
    <col min="43" max="43" width="10" style="20" customWidth="1"/>
    <col min="44" max="49" width="8" style="20" customWidth="1"/>
    <col min="50" max="50" width="4.625" style="8" customWidth="1"/>
    <col min="51" max="16384" width="8.125" style="8"/>
  </cols>
  <sheetData>
    <row r="1" spans="1:49" s="7" customFormat="1"/>
    <row r="2" spans="1:49" ht="21">
      <c r="B2" s="25" t="s">
        <v>536</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row>
    <row r="3" spans="1:49" ht="18.75">
      <c r="B3" s="9"/>
      <c r="C3" s="9"/>
      <c r="D3" s="9"/>
      <c r="E3" s="9"/>
      <c r="F3" s="9"/>
      <c r="G3" s="10"/>
      <c r="H3" s="10"/>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26"/>
    </row>
    <row r="4" spans="1:49" ht="42" customHeight="1">
      <c r="B4" s="629" t="s">
        <v>143</v>
      </c>
      <c r="C4" s="607" t="s">
        <v>44</v>
      </c>
      <c r="D4" s="629" t="s">
        <v>144</v>
      </c>
      <c r="E4" s="609" t="s">
        <v>190</v>
      </c>
      <c r="F4" s="610" t="s">
        <v>145</v>
      </c>
      <c r="G4" s="609" t="s">
        <v>179</v>
      </c>
      <c r="H4" s="609" t="s">
        <v>66</v>
      </c>
      <c r="I4" s="612" t="s">
        <v>146</v>
      </c>
      <c r="J4" s="628"/>
      <c r="K4" s="613"/>
      <c r="L4" s="612" t="s">
        <v>147</v>
      </c>
      <c r="M4" s="613"/>
      <c r="N4" s="609" t="s">
        <v>148</v>
      </c>
      <c r="O4" s="623" t="s">
        <v>149</v>
      </c>
      <c r="P4" s="623"/>
      <c r="Q4" s="624"/>
      <c r="R4" s="625" t="s">
        <v>150</v>
      </c>
      <c r="S4" s="609" t="s">
        <v>151</v>
      </c>
      <c r="T4" s="618" t="s">
        <v>152</v>
      </c>
      <c r="U4" s="619"/>
      <c r="V4" s="620"/>
      <c r="W4" s="622" t="s">
        <v>153</v>
      </c>
      <c r="X4" s="622"/>
      <c r="Y4" s="622"/>
      <c r="Z4" s="622"/>
      <c r="AA4" s="622"/>
      <c r="AB4" s="622"/>
      <c r="AC4" s="621" t="s">
        <v>154</v>
      </c>
      <c r="AD4" s="622"/>
      <c r="AE4" s="622"/>
      <c r="AF4" s="609" t="s">
        <v>155</v>
      </c>
      <c r="AG4" s="609"/>
      <c r="AH4" s="612" t="s">
        <v>10</v>
      </c>
      <c r="AI4" s="628"/>
      <c r="AJ4" s="628"/>
      <c r="AK4" s="628"/>
      <c r="AL4" s="628"/>
      <c r="AM4" s="628"/>
      <c r="AN4" s="628"/>
      <c r="AO4" s="628"/>
      <c r="AP4" s="628"/>
      <c r="AQ4" s="613"/>
      <c r="AR4" s="614" t="s">
        <v>156</v>
      </c>
      <c r="AS4" s="615"/>
      <c r="AT4" s="615"/>
      <c r="AU4" s="616"/>
      <c r="AV4" s="610" t="s">
        <v>157</v>
      </c>
      <c r="AW4" s="609" t="s">
        <v>35</v>
      </c>
    </row>
    <row r="5" spans="1:49" ht="42" customHeight="1">
      <c r="B5" s="629"/>
      <c r="C5" s="630"/>
      <c r="D5" s="629"/>
      <c r="E5" s="609"/>
      <c r="F5" s="617"/>
      <c r="G5" s="609"/>
      <c r="H5" s="609"/>
      <c r="I5" s="610" t="s">
        <v>158</v>
      </c>
      <c r="J5" s="610" t="s">
        <v>159</v>
      </c>
      <c r="K5" s="610" t="s">
        <v>160</v>
      </c>
      <c r="L5" s="610" t="s">
        <v>161</v>
      </c>
      <c r="M5" s="610" t="s">
        <v>159</v>
      </c>
      <c r="N5" s="609"/>
      <c r="O5" s="624" t="s">
        <v>85</v>
      </c>
      <c r="P5" s="623" t="s">
        <v>162</v>
      </c>
      <c r="Q5" s="623" t="s">
        <v>87</v>
      </c>
      <c r="R5" s="626"/>
      <c r="S5" s="609"/>
      <c r="T5" s="621" t="s">
        <v>182</v>
      </c>
      <c r="U5" s="621"/>
      <c r="V5" s="622" t="s">
        <v>100</v>
      </c>
      <c r="W5" s="621" t="s">
        <v>181</v>
      </c>
      <c r="X5" s="621"/>
      <c r="Y5" s="622" t="s">
        <v>100</v>
      </c>
      <c r="Z5" s="621" t="s">
        <v>183</v>
      </c>
      <c r="AA5" s="621"/>
      <c r="AB5" s="622" t="s">
        <v>100</v>
      </c>
      <c r="AC5" s="621" t="s">
        <v>184</v>
      </c>
      <c r="AD5" s="621"/>
      <c r="AE5" s="622" t="s">
        <v>100</v>
      </c>
      <c r="AF5" s="609" t="s">
        <v>96</v>
      </c>
      <c r="AG5" s="609"/>
      <c r="AH5" s="607" t="s">
        <v>163</v>
      </c>
      <c r="AI5" s="607" t="s">
        <v>164</v>
      </c>
      <c r="AJ5" s="607" t="s">
        <v>165</v>
      </c>
      <c r="AK5" s="606" t="s">
        <v>166</v>
      </c>
      <c r="AL5" s="606" t="s">
        <v>167</v>
      </c>
      <c r="AM5" s="606" t="s">
        <v>168</v>
      </c>
      <c r="AN5" s="606" t="s">
        <v>169</v>
      </c>
      <c r="AO5" s="607" t="s">
        <v>170</v>
      </c>
      <c r="AP5" s="609" t="s">
        <v>171</v>
      </c>
      <c r="AQ5" s="609" t="s">
        <v>185</v>
      </c>
      <c r="AR5" s="610" t="s">
        <v>180</v>
      </c>
      <c r="AS5" s="610" t="s">
        <v>172</v>
      </c>
      <c r="AT5" s="612" t="s">
        <v>173</v>
      </c>
      <c r="AU5" s="613"/>
      <c r="AV5" s="617"/>
      <c r="AW5" s="609"/>
    </row>
    <row r="6" spans="1:49" s="12" customFormat="1" ht="42" customHeight="1">
      <c r="B6" s="629"/>
      <c r="C6" s="608"/>
      <c r="D6" s="629"/>
      <c r="E6" s="609"/>
      <c r="F6" s="611"/>
      <c r="G6" s="609"/>
      <c r="H6" s="609"/>
      <c r="I6" s="611"/>
      <c r="J6" s="611"/>
      <c r="K6" s="611"/>
      <c r="L6" s="611"/>
      <c r="M6" s="611"/>
      <c r="N6" s="609"/>
      <c r="O6" s="624"/>
      <c r="P6" s="623"/>
      <c r="Q6" s="623"/>
      <c r="R6" s="627"/>
      <c r="S6" s="609"/>
      <c r="T6" s="22" t="s">
        <v>174</v>
      </c>
      <c r="U6" s="22" t="s">
        <v>99</v>
      </c>
      <c r="V6" s="622"/>
      <c r="W6" s="22" t="s">
        <v>174</v>
      </c>
      <c r="X6" s="22" t="s">
        <v>99</v>
      </c>
      <c r="Y6" s="622"/>
      <c r="Z6" s="22" t="s">
        <v>174</v>
      </c>
      <c r="AA6" s="22" t="s">
        <v>99</v>
      </c>
      <c r="AB6" s="622"/>
      <c r="AC6" s="22" t="s">
        <v>174</v>
      </c>
      <c r="AD6" s="22" t="s">
        <v>99</v>
      </c>
      <c r="AE6" s="622"/>
      <c r="AF6" s="23" t="s">
        <v>175</v>
      </c>
      <c r="AG6" s="24" t="s">
        <v>176</v>
      </c>
      <c r="AH6" s="608"/>
      <c r="AI6" s="608"/>
      <c r="AJ6" s="608"/>
      <c r="AK6" s="606"/>
      <c r="AL6" s="606"/>
      <c r="AM6" s="606"/>
      <c r="AN6" s="606"/>
      <c r="AO6" s="608"/>
      <c r="AP6" s="609"/>
      <c r="AQ6" s="609"/>
      <c r="AR6" s="611"/>
      <c r="AS6" s="611"/>
      <c r="AT6" s="21" t="s">
        <v>177</v>
      </c>
      <c r="AU6" s="21" t="s">
        <v>178</v>
      </c>
      <c r="AV6" s="611"/>
      <c r="AW6" s="609"/>
    </row>
    <row r="7" spans="1:49" s="12" customFormat="1" ht="120" customHeight="1">
      <c r="A7" s="13"/>
      <c r="B7" s="14">
        <f>【様式1】要望調査票!AW1</f>
        <v>1</v>
      </c>
      <c r="C7" s="27">
        <f>【様式1】要望調査票!AW48</f>
        <v>0</v>
      </c>
      <c r="D7" s="14" t="str">
        <f>【様式1】要望調査票!AW2</f>
        <v>山形市</v>
      </c>
      <c r="E7" s="16">
        <f>【様式1】要望調査票!AW4</f>
        <v>0</v>
      </c>
      <c r="F7" s="17">
        <f>【様式1】要望調査票!AW6</f>
        <v>0</v>
      </c>
      <c r="G7" s="15">
        <f>【様式1】要望調査票!AW11</f>
        <v>0</v>
      </c>
      <c r="H7" s="15">
        <f>【様式1】要望調査票!AW12</f>
        <v>0</v>
      </c>
      <c r="I7" s="15">
        <f>【様式1】要望調査票!AW7</f>
        <v>0</v>
      </c>
      <c r="J7" s="16">
        <f>【様式1】要望調査票!AW8</f>
        <v>0</v>
      </c>
      <c r="K7" s="16">
        <f>【様式2】取組主体計画!B29</f>
        <v>1</v>
      </c>
      <c r="L7" s="15">
        <f>【様式1】要望調査票!AW9</f>
        <v>0</v>
      </c>
      <c r="M7" s="16">
        <f>【様式1】要望調査票!AW10</f>
        <v>0</v>
      </c>
      <c r="N7" s="16">
        <f>【様式1】要望調査票!AW13</f>
        <v>0</v>
      </c>
      <c r="O7" s="15">
        <f>【様式1】要望調査票!AW14</f>
        <v>12</v>
      </c>
      <c r="P7" s="15">
        <f>【様式1】要望調査票!AW15</f>
        <v>15</v>
      </c>
      <c r="Q7" s="15">
        <f>【様式1】要望調査票!AW16</f>
        <v>3</v>
      </c>
      <c r="R7" s="14" t="str">
        <f>【様式1】要望調査票!AW18</f>
        <v>R10</v>
      </c>
      <c r="S7" s="14">
        <f>【様式1】要望調査票!AW17</f>
        <v>0</v>
      </c>
      <c r="T7" s="15">
        <f>【様式1】要望調査票!AW19</f>
        <v>0</v>
      </c>
      <c r="U7" s="15">
        <f>【様式1】要望調査票!AW20</f>
        <v>0</v>
      </c>
      <c r="V7" s="18" t="str">
        <f>【様式1】要望調査票!AW21</f>
        <v/>
      </c>
      <c r="W7" s="15">
        <f>【様式1】要望調査票!AW22</f>
        <v>0</v>
      </c>
      <c r="X7" s="15">
        <f>【様式1】要望調査票!AW23</f>
        <v>0</v>
      </c>
      <c r="Y7" s="18" t="str">
        <f>【様式1】要望調査票!AW24</f>
        <v/>
      </c>
      <c r="Z7" s="15">
        <f>【様式1】要望調査票!AW25</f>
        <v>0</v>
      </c>
      <c r="AA7" s="15">
        <f>【様式1】要望調査票!AW26</f>
        <v>0</v>
      </c>
      <c r="AB7" s="18" t="str">
        <f>【様式1】要望調査票!AW27</f>
        <v/>
      </c>
      <c r="AC7" s="15">
        <f>【様式1】要望調査票!AW28</f>
        <v>0</v>
      </c>
      <c r="AD7" s="15">
        <f>【様式1】要望調査票!AW29</f>
        <v>0</v>
      </c>
      <c r="AE7" s="18" t="str">
        <f>【様式1】要望調査票!AW30</f>
        <v/>
      </c>
      <c r="AF7" s="15">
        <f>【様式1】要望調査票!AW31</f>
        <v>0</v>
      </c>
      <c r="AG7" s="15">
        <f>【様式1】要望調査票!AW32</f>
        <v>0</v>
      </c>
      <c r="AH7" s="14" t="str">
        <f>【様式1】要望調査票!AW33</f>
        <v xml:space="preserve"> </v>
      </c>
      <c r="AI7" s="14" t="str">
        <f>【様式1】要望調査票!AW34</f>
        <v>○</v>
      </c>
      <c r="AJ7" s="14" t="str">
        <f>【様式1】要望調査票!AW35</f>
        <v>○</v>
      </c>
      <c r="AK7" s="14" t="str">
        <f>【様式1】要望調査票!AW36</f>
        <v xml:space="preserve"> </v>
      </c>
      <c r="AL7" s="14" t="str">
        <f>【様式1】要望調査票!AW37</f>
        <v xml:space="preserve"> </v>
      </c>
      <c r="AM7" s="14" t="str">
        <f>【様式1】要望調査票!AW38</f>
        <v xml:space="preserve"> </v>
      </c>
      <c r="AN7" s="14" t="str">
        <f>【様式1】要望調査票!AW39</f>
        <v xml:space="preserve"> </v>
      </c>
      <c r="AO7" s="14" t="str">
        <f>【様式1】要望調査票!AW40</f>
        <v xml:space="preserve"> </v>
      </c>
      <c r="AP7" s="16">
        <f>【様式1】要望調査票!AW41</f>
        <v>0</v>
      </c>
      <c r="AQ7" s="15">
        <f ca="1">【様式1】要望調査票!AW42</f>
        <v>0</v>
      </c>
      <c r="AR7" s="15">
        <f ca="1">【様式1】要望調査票!AW43</f>
        <v>0</v>
      </c>
      <c r="AS7" s="15">
        <f ca="1">【様式1】要望調査票!AW44</f>
        <v>0</v>
      </c>
      <c r="AT7" s="15">
        <f ca="1">【様式1】要望調査票!AW45</f>
        <v>0</v>
      </c>
      <c r="AU7" s="15">
        <f ca="1">【様式1】要望調査票!AW46</f>
        <v>0</v>
      </c>
      <c r="AV7" s="19"/>
      <c r="AW7" s="19">
        <f>【様式2】取組主体計画!W4</f>
        <v>0</v>
      </c>
    </row>
  </sheetData>
  <sheetProtection sheet="1" objects="1" scenarios="1"/>
  <mergeCells count="51">
    <mergeCell ref="F4:F6"/>
    <mergeCell ref="G4:G6"/>
    <mergeCell ref="H4:H6"/>
    <mergeCell ref="I4:K4"/>
    <mergeCell ref="B4:B6"/>
    <mergeCell ref="C4:C6"/>
    <mergeCell ref="D4:D6"/>
    <mergeCell ref="E4:E6"/>
    <mergeCell ref="W4:AB4"/>
    <mergeCell ref="AC4:AE4"/>
    <mergeCell ref="AF4:AG4"/>
    <mergeCell ref="AH4:AQ4"/>
    <mergeCell ref="W5:X5"/>
    <mergeCell ref="Y5:Y6"/>
    <mergeCell ref="Z5:AA5"/>
    <mergeCell ref="AB5:AB6"/>
    <mergeCell ref="AP5:AP6"/>
    <mergeCell ref="AC5:AD5"/>
    <mergeCell ref="AE5:AE6"/>
    <mergeCell ref="AF5:AG5"/>
    <mergeCell ref="AH5:AH6"/>
    <mergeCell ref="AI5:AI6"/>
    <mergeCell ref="AJ5:AJ6"/>
    <mergeCell ref="AK5:AK6"/>
    <mergeCell ref="T4:V4"/>
    <mergeCell ref="T5:U5"/>
    <mergeCell ref="V5:V6"/>
    <mergeCell ref="I5:I6"/>
    <mergeCell ref="J5:J6"/>
    <mergeCell ref="K5:K6"/>
    <mergeCell ref="L5:L6"/>
    <mergeCell ref="M5:M6"/>
    <mergeCell ref="L4:M4"/>
    <mergeCell ref="N4:N6"/>
    <mergeCell ref="O4:Q4"/>
    <mergeCell ref="R4:R6"/>
    <mergeCell ref="S4:S6"/>
    <mergeCell ref="P5:P6"/>
    <mergeCell ref="Q5:Q6"/>
    <mergeCell ref="O5:O6"/>
    <mergeCell ref="AL5:AL6"/>
    <mergeCell ref="AM5:AM6"/>
    <mergeCell ref="AN5:AN6"/>
    <mergeCell ref="AO5:AO6"/>
    <mergeCell ref="AW4:AW6"/>
    <mergeCell ref="AQ5:AQ6"/>
    <mergeCell ref="AR5:AR6"/>
    <mergeCell ref="AS5:AS6"/>
    <mergeCell ref="AT5:AU5"/>
    <mergeCell ref="AR4:AU4"/>
    <mergeCell ref="AV4:AV6"/>
  </mergeCells>
  <phoneticPr fontId="2"/>
  <pageMargins left="0.78740157480314965" right="0.59055118110236227" top="0.59055118110236227" bottom="0.59055118110236227" header="0.39370078740157483" footer="0.39370078740157483"/>
  <pageSetup paperSize="8"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79DBC-35A1-4DC0-A4F1-200E197DBD0E}">
  <sheetPr>
    <tabColor rgb="FFFFCCFF"/>
    <pageSetUpPr fitToPage="1"/>
  </sheetPr>
  <dimension ref="A1:BI71"/>
  <sheetViews>
    <sheetView view="pageBreakPreview" topLeftCell="A16" zoomScale="80" zoomScaleNormal="100" zoomScaleSheetLayoutView="80" workbookViewId="0">
      <selection activeCell="C50" sqref="C50:G50"/>
    </sheetView>
  </sheetViews>
  <sheetFormatPr defaultColWidth="3.25" defaultRowHeight="18" customHeight="1"/>
  <cols>
    <col min="1" max="16384" width="3.25" style="274"/>
  </cols>
  <sheetData>
    <row r="1" spans="1:42" s="273" customFormat="1" ht="18" customHeight="1">
      <c r="A1" s="273" t="s">
        <v>382</v>
      </c>
    </row>
    <row r="2" spans="1:42" s="273" customFormat="1" ht="15" customHeight="1"/>
    <row r="3" spans="1:42" s="273" customFormat="1" ht="39" customHeight="1">
      <c r="A3" s="631" t="s">
        <v>383</v>
      </c>
      <c r="B3" s="632"/>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632"/>
      <c r="AJ3" s="632"/>
      <c r="AK3" s="632"/>
      <c r="AL3" s="632"/>
      <c r="AM3" s="632"/>
      <c r="AN3" s="632"/>
      <c r="AO3" s="632"/>
      <c r="AP3" s="632"/>
    </row>
    <row r="5" spans="1:42" ht="21" customHeight="1">
      <c r="X5" s="635" t="s">
        <v>288</v>
      </c>
      <c r="Y5" s="635"/>
      <c r="Z5" s="635"/>
      <c r="AA5" s="635"/>
      <c r="AB5" s="635"/>
      <c r="AC5" s="635"/>
      <c r="AD5" s="654" t="str">
        <f>【様式1】要望調査票!H3</f>
        <v>山形市</v>
      </c>
      <c r="AE5" s="654"/>
      <c r="AF5" s="654"/>
      <c r="AG5" s="654"/>
      <c r="AH5" s="654"/>
      <c r="AI5" s="654"/>
      <c r="AJ5" s="654"/>
      <c r="AK5" s="654"/>
      <c r="AL5" s="654"/>
      <c r="AM5" s="654"/>
      <c r="AN5" s="654"/>
    </row>
    <row r="6" spans="1:42" ht="21" customHeight="1">
      <c r="X6" s="635" t="s">
        <v>289</v>
      </c>
      <c r="Y6" s="635"/>
      <c r="Z6" s="635"/>
      <c r="AA6" s="635"/>
      <c r="AB6" s="635"/>
      <c r="AC6" s="635"/>
      <c r="AD6" s="654">
        <f>【様式1】要望調査票!AW4</f>
        <v>0</v>
      </c>
      <c r="AE6" s="654"/>
      <c r="AF6" s="654"/>
      <c r="AG6" s="654"/>
      <c r="AH6" s="654"/>
      <c r="AI6" s="654"/>
      <c r="AJ6" s="654"/>
      <c r="AK6" s="654"/>
      <c r="AL6" s="654"/>
      <c r="AM6" s="654"/>
      <c r="AN6" s="654"/>
    </row>
    <row r="8" spans="1:42" ht="21" customHeight="1">
      <c r="A8" s="274" t="s">
        <v>285</v>
      </c>
    </row>
    <row r="9" spans="1:42" ht="18" customHeight="1">
      <c r="B9" s="274" t="s">
        <v>284</v>
      </c>
    </row>
    <row r="10" spans="1:42" ht="36" customHeight="1">
      <c r="C10" s="635" t="s">
        <v>286</v>
      </c>
      <c r="D10" s="635"/>
      <c r="E10" s="635"/>
      <c r="F10" s="635"/>
      <c r="G10" s="635"/>
      <c r="H10" s="673">
        <f>【様式1】要望調査票!AW6</f>
        <v>0</v>
      </c>
      <c r="I10" s="673"/>
      <c r="J10" s="673"/>
      <c r="K10" s="673"/>
      <c r="L10" s="673"/>
      <c r="M10" s="673"/>
      <c r="N10" s="673"/>
      <c r="O10" s="673"/>
      <c r="P10" s="673"/>
      <c r="Q10" s="673"/>
      <c r="R10" s="673"/>
      <c r="S10" s="673"/>
      <c r="T10" s="672" t="s">
        <v>292</v>
      </c>
      <c r="U10" s="672"/>
      <c r="V10" s="672"/>
      <c r="W10" s="672"/>
      <c r="X10" s="672"/>
      <c r="Y10" s="672"/>
      <c r="Z10" s="654">
        <f>【様式1】要望調査票!H4</f>
        <v>0</v>
      </c>
      <c r="AA10" s="654"/>
      <c r="AB10" s="654"/>
      <c r="AC10" s="654"/>
      <c r="AD10" s="654"/>
      <c r="AE10" s="654"/>
      <c r="AF10" s="654"/>
      <c r="AG10" s="654"/>
      <c r="AH10" s="654"/>
      <c r="AI10" s="654"/>
      <c r="AJ10" s="654"/>
      <c r="AK10" s="654"/>
      <c r="AL10" s="654"/>
      <c r="AM10" s="654"/>
      <c r="AN10" s="654"/>
    </row>
    <row r="11" spans="1:42" ht="36" customHeight="1">
      <c r="C11" s="635" t="s">
        <v>290</v>
      </c>
      <c r="D11" s="635"/>
      <c r="E11" s="635"/>
      <c r="F11" s="635"/>
      <c r="G11" s="635"/>
      <c r="H11" s="648"/>
      <c r="I11" s="648"/>
      <c r="J11" s="648"/>
      <c r="K11" s="648"/>
      <c r="L11" s="648"/>
      <c r="M11" s="648"/>
      <c r="N11" s="648"/>
      <c r="O11" s="648"/>
      <c r="P11" s="648"/>
      <c r="Q11" s="648"/>
      <c r="R11" s="648"/>
      <c r="S11" s="648"/>
      <c r="T11" s="671" t="s">
        <v>294</v>
      </c>
      <c r="U11" s="635"/>
      <c r="V11" s="635"/>
      <c r="W11" s="635"/>
      <c r="X11" s="635"/>
      <c r="Y11" s="635"/>
      <c r="Z11" s="648"/>
      <c r="AA11" s="648"/>
      <c r="AB11" s="648"/>
      <c r="AC11" s="648"/>
      <c r="AD11" s="648"/>
      <c r="AE11" s="648"/>
      <c r="AF11" s="648"/>
      <c r="AG11" s="648"/>
      <c r="AH11" s="648"/>
      <c r="AI11" s="648"/>
      <c r="AJ11" s="648"/>
      <c r="AK11" s="648"/>
      <c r="AL11" s="648"/>
      <c r="AM11" s="648"/>
      <c r="AN11" s="648"/>
    </row>
    <row r="12" spans="1:42" ht="36" customHeight="1">
      <c r="C12" s="635" t="s">
        <v>302</v>
      </c>
      <c r="D12" s="635"/>
      <c r="E12" s="635"/>
      <c r="F12" s="635"/>
      <c r="G12" s="635"/>
      <c r="H12" s="654">
        <f>【様式1】要望調査票!H8</f>
        <v>0</v>
      </c>
      <c r="I12" s="654"/>
      <c r="J12" s="654"/>
      <c r="K12" s="654"/>
      <c r="L12" s="654"/>
      <c r="M12" s="654"/>
      <c r="N12" s="654"/>
      <c r="O12" s="654"/>
      <c r="P12" s="654"/>
      <c r="Q12" s="654"/>
      <c r="R12" s="654"/>
      <c r="S12" s="654"/>
      <c r="T12" s="635" t="s">
        <v>293</v>
      </c>
      <c r="U12" s="635"/>
      <c r="V12" s="635"/>
      <c r="W12" s="635"/>
      <c r="X12" s="635"/>
      <c r="Y12" s="635"/>
      <c r="Z12" s="674"/>
      <c r="AA12" s="675"/>
      <c r="AB12" s="675"/>
      <c r="AC12" s="675"/>
      <c r="AD12" s="675"/>
      <c r="AE12" s="675"/>
      <c r="AF12" s="675"/>
      <c r="AG12" s="675"/>
      <c r="AH12" s="675"/>
      <c r="AI12" s="675"/>
      <c r="AJ12" s="676" t="s">
        <v>545</v>
      </c>
      <c r="AK12" s="676"/>
      <c r="AL12" s="676"/>
      <c r="AM12" s="676"/>
      <c r="AN12" s="677"/>
    </row>
    <row r="13" spans="1:42" ht="36" customHeight="1">
      <c r="C13" s="635" t="s">
        <v>291</v>
      </c>
      <c r="D13" s="635"/>
      <c r="E13" s="635"/>
      <c r="F13" s="635"/>
      <c r="G13" s="635"/>
      <c r="H13" s="648"/>
      <c r="I13" s="648"/>
      <c r="J13" s="648"/>
      <c r="K13" s="648"/>
      <c r="L13" s="648"/>
      <c r="M13" s="648"/>
      <c r="N13" s="648"/>
      <c r="O13" s="648"/>
      <c r="P13" s="648"/>
      <c r="Q13" s="648"/>
      <c r="R13" s="648"/>
      <c r="S13" s="648"/>
      <c r="T13" s="275"/>
      <c r="U13" s="275"/>
      <c r="V13" s="275"/>
      <c r="W13" s="275"/>
      <c r="X13" s="275"/>
      <c r="Y13" s="275"/>
      <c r="Z13" s="275"/>
      <c r="AA13" s="275"/>
      <c r="AB13" s="275"/>
      <c r="AC13" s="275"/>
      <c r="AF13" s="275"/>
      <c r="AG13" s="275"/>
      <c r="AH13" s="275"/>
      <c r="AK13" s="275"/>
      <c r="AL13" s="275"/>
      <c r="AM13" s="275"/>
    </row>
    <row r="14" spans="1:42" ht="18" customHeight="1">
      <c r="C14" s="276" t="s">
        <v>295</v>
      </c>
    </row>
    <row r="16" spans="1:42" ht="18" customHeight="1">
      <c r="B16" s="274" t="s">
        <v>296</v>
      </c>
    </row>
    <row r="17" spans="1:57" ht="120" customHeight="1">
      <c r="C17" s="667">
        <f>【様式1】要望調査票!H10</f>
        <v>0</v>
      </c>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7"/>
      <c r="AD17" s="667"/>
      <c r="AE17" s="667"/>
      <c r="AF17" s="667"/>
      <c r="AG17" s="667"/>
      <c r="AH17" s="667"/>
      <c r="AI17" s="667"/>
      <c r="AJ17" s="667"/>
      <c r="AK17" s="667"/>
      <c r="AL17" s="667"/>
      <c r="AM17" s="667"/>
      <c r="AN17" s="667"/>
    </row>
    <row r="20" spans="1:57" ht="21" customHeight="1">
      <c r="A20" s="273" t="s">
        <v>297</v>
      </c>
      <c r="AC20" s="273"/>
      <c r="AD20" s="273"/>
      <c r="AE20" s="273"/>
      <c r="AF20" s="273"/>
      <c r="AG20" s="273"/>
      <c r="AH20" s="273"/>
      <c r="AI20" s="273"/>
      <c r="AJ20" s="273"/>
      <c r="AK20" s="273"/>
      <c r="AL20" s="273"/>
      <c r="AM20" s="273"/>
      <c r="AN20" s="273"/>
      <c r="AO20" s="273"/>
      <c r="AP20" s="273"/>
      <c r="AQ20" s="273"/>
      <c r="AR20" s="273"/>
      <c r="AS20" s="273"/>
      <c r="AT20" s="273"/>
      <c r="AU20" s="273"/>
      <c r="AV20" s="273"/>
      <c r="AW20" s="273"/>
      <c r="AX20" s="273"/>
      <c r="AY20" s="273"/>
      <c r="AZ20" s="273"/>
      <c r="BA20" s="273"/>
      <c r="BB20" s="273"/>
      <c r="BC20" s="273"/>
      <c r="BD20" s="273"/>
      <c r="BE20" s="273"/>
    </row>
    <row r="21" spans="1:57" ht="18" customHeight="1">
      <c r="A21" s="273"/>
      <c r="B21" s="277" t="s">
        <v>280</v>
      </c>
      <c r="G21" s="633" t="s">
        <v>259</v>
      </c>
      <c r="H21" s="634"/>
      <c r="I21" s="668"/>
      <c r="J21" s="648"/>
      <c r="K21" s="648"/>
      <c r="L21" s="648"/>
      <c r="M21" s="648"/>
      <c r="N21" s="648"/>
      <c r="O21" s="648"/>
      <c r="P21" s="648"/>
      <c r="Q21" s="648"/>
      <c r="R21" s="648"/>
      <c r="S21" s="648"/>
      <c r="T21" s="648"/>
      <c r="U21" s="648"/>
      <c r="V21" s="648"/>
      <c r="W21" s="648"/>
      <c r="X21" s="648"/>
      <c r="Y21" s="648"/>
      <c r="Z21" s="648"/>
      <c r="AH21" s="273"/>
      <c r="AI21" s="273"/>
      <c r="AJ21" s="273"/>
      <c r="AK21" s="273"/>
      <c r="AL21" s="273"/>
      <c r="AM21" s="273"/>
      <c r="AN21" s="273"/>
      <c r="AO21" s="273"/>
      <c r="AP21" s="273"/>
      <c r="AQ21" s="273"/>
      <c r="AR21" s="273"/>
      <c r="AS21" s="273"/>
      <c r="AT21" s="273"/>
      <c r="AU21" s="273"/>
      <c r="AV21" s="273"/>
      <c r="AW21" s="273"/>
      <c r="AX21" s="273"/>
      <c r="AY21" s="273"/>
      <c r="AZ21" s="273"/>
      <c r="BA21" s="273"/>
      <c r="BB21" s="273"/>
      <c r="BC21" s="273"/>
      <c r="BD21" s="273"/>
      <c r="BE21" s="273"/>
    </row>
    <row r="22" spans="1:57" ht="18" customHeight="1">
      <c r="A22" s="273"/>
      <c r="C22" s="633" t="s">
        <v>246</v>
      </c>
      <c r="D22" s="633"/>
      <c r="E22" s="633"/>
      <c r="F22" s="633"/>
      <c r="G22" s="660" t="s">
        <v>247</v>
      </c>
      <c r="H22" s="661"/>
      <c r="I22" s="661"/>
      <c r="J22" s="661"/>
      <c r="K22" s="661"/>
      <c r="L22" s="661"/>
      <c r="M22" s="661"/>
      <c r="N22" s="662"/>
      <c r="O22" s="659" t="s">
        <v>85</v>
      </c>
      <c r="P22" s="659"/>
      <c r="Q22" s="659"/>
      <c r="R22" s="659"/>
      <c r="S22" s="659" t="s">
        <v>287</v>
      </c>
      <c r="T22" s="659"/>
      <c r="U22" s="659"/>
      <c r="V22" s="659"/>
      <c r="W22" s="659" t="s">
        <v>569</v>
      </c>
      <c r="X22" s="659"/>
      <c r="Y22" s="659"/>
      <c r="Z22" s="659"/>
    </row>
    <row r="23" spans="1:57" ht="18" customHeight="1" thickBot="1">
      <c r="A23" s="273"/>
      <c r="C23" s="641"/>
      <c r="D23" s="641"/>
      <c r="E23" s="641"/>
      <c r="F23" s="641"/>
      <c r="G23" s="663"/>
      <c r="H23" s="664"/>
      <c r="I23" s="664"/>
      <c r="J23" s="664"/>
      <c r="K23" s="664"/>
      <c r="L23" s="664"/>
      <c r="M23" s="664"/>
      <c r="N23" s="665"/>
      <c r="O23" s="666" t="s">
        <v>578</v>
      </c>
      <c r="P23" s="666"/>
      <c r="Q23" s="666"/>
      <c r="R23" s="666"/>
      <c r="S23" s="666" t="s">
        <v>301</v>
      </c>
      <c r="T23" s="666"/>
      <c r="U23" s="666"/>
      <c r="V23" s="666"/>
      <c r="W23" s="666" t="s">
        <v>267</v>
      </c>
      <c r="X23" s="666"/>
      <c r="Y23" s="666"/>
      <c r="Z23" s="666"/>
    </row>
    <row r="24" spans="1:57" ht="18" customHeight="1" thickTop="1">
      <c r="A24" s="273"/>
      <c r="C24" s="644"/>
      <c r="D24" s="644"/>
      <c r="E24" s="644"/>
      <c r="F24" s="644"/>
      <c r="G24" s="649" t="s">
        <v>265</v>
      </c>
      <c r="H24" s="649"/>
      <c r="I24" s="649"/>
      <c r="J24" s="649"/>
      <c r="K24" s="670"/>
      <c r="L24" s="642" t="s">
        <v>261</v>
      </c>
      <c r="M24" s="643"/>
      <c r="N24" s="643"/>
      <c r="O24" s="657">
        <f>【様式1】要望調査票!A25</f>
        <v>12</v>
      </c>
      <c r="P24" s="658"/>
      <c r="Q24" s="658"/>
      <c r="R24" s="658"/>
      <c r="S24" s="657">
        <f>【様式1】要望調査票!D25</f>
        <v>15</v>
      </c>
      <c r="T24" s="658"/>
      <c r="U24" s="658"/>
      <c r="V24" s="658"/>
      <c r="W24" s="646">
        <f>IF(O24=0,IF(S24=0,"",""),(ROUNDDOWN((S24/O24-1),3)))</f>
        <v>0.25</v>
      </c>
      <c r="X24" s="646"/>
      <c r="Y24" s="646"/>
      <c r="Z24" s="646"/>
    </row>
    <row r="25" spans="1:57" ht="18" customHeight="1">
      <c r="A25" s="273"/>
      <c r="C25" s="645"/>
      <c r="D25" s="645"/>
      <c r="E25" s="645"/>
      <c r="F25" s="645"/>
      <c r="G25" s="648" t="s">
        <v>266</v>
      </c>
      <c r="H25" s="648"/>
      <c r="I25" s="648"/>
      <c r="J25" s="648"/>
      <c r="K25" s="669"/>
      <c r="L25" s="655" t="s">
        <v>262</v>
      </c>
      <c r="M25" s="656"/>
      <c r="N25" s="656"/>
      <c r="O25" s="653">
        <f>【様式2】取組主体計画!O29</f>
        <v>4000</v>
      </c>
      <c r="P25" s="654"/>
      <c r="Q25" s="654"/>
      <c r="R25" s="654"/>
      <c r="S25" s="653">
        <f>【様式2】取組主体計画!P29</f>
        <v>4200</v>
      </c>
      <c r="T25" s="654"/>
      <c r="U25" s="654"/>
      <c r="V25" s="654"/>
      <c r="W25" s="646">
        <f t="shared" ref="W25:W27" si="0">IF(O25=0,IF(S25=0,"",""),(ROUNDDOWN((S25/O25-1),3)))</f>
        <v>0.05</v>
      </c>
      <c r="X25" s="646"/>
      <c r="Y25" s="646"/>
      <c r="Z25" s="646"/>
    </row>
    <row r="26" spans="1:57" ht="18" customHeight="1">
      <c r="A26" s="273"/>
      <c r="C26" s="645"/>
      <c r="D26" s="645"/>
      <c r="E26" s="645"/>
      <c r="F26" s="645"/>
      <c r="G26" s="648" t="s">
        <v>256</v>
      </c>
      <c r="H26" s="648"/>
      <c r="I26" s="648"/>
      <c r="J26" s="648"/>
      <c r="K26" s="669"/>
      <c r="L26" s="655" t="s">
        <v>243</v>
      </c>
      <c r="M26" s="656"/>
      <c r="N26" s="656"/>
      <c r="O26" s="648"/>
      <c r="P26" s="648"/>
      <c r="Q26" s="648"/>
      <c r="R26" s="648"/>
      <c r="S26" s="648"/>
      <c r="T26" s="648"/>
      <c r="U26" s="648"/>
      <c r="V26" s="648"/>
      <c r="W26" s="646" t="str">
        <f t="shared" si="0"/>
        <v/>
      </c>
      <c r="X26" s="646"/>
      <c r="Y26" s="646"/>
      <c r="Z26" s="646"/>
    </row>
    <row r="27" spans="1:57" ht="18" customHeight="1">
      <c r="A27" s="273"/>
      <c r="C27" s="645"/>
      <c r="D27" s="645"/>
      <c r="E27" s="645"/>
      <c r="F27" s="645"/>
      <c r="G27" s="648" t="s">
        <v>257</v>
      </c>
      <c r="H27" s="648"/>
      <c r="I27" s="648"/>
      <c r="J27" s="648"/>
      <c r="K27" s="669"/>
      <c r="L27" s="655" t="s">
        <v>243</v>
      </c>
      <c r="M27" s="656"/>
      <c r="N27" s="656"/>
      <c r="O27" s="648"/>
      <c r="P27" s="648"/>
      <c r="Q27" s="648"/>
      <c r="R27" s="648"/>
      <c r="S27" s="648"/>
      <c r="T27" s="648"/>
      <c r="U27" s="648"/>
      <c r="V27" s="648"/>
      <c r="W27" s="646" t="str">
        <f t="shared" si="0"/>
        <v/>
      </c>
      <c r="X27" s="646"/>
      <c r="Y27" s="646"/>
      <c r="Z27" s="646"/>
    </row>
    <row r="28" spans="1:57" ht="18" customHeight="1">
      <c r="A28" s="273"/>
      <c r="C28" s="645"/>
      <c r="D28" s="645"/>
      <c r="E28" s="645"/>
      <c r="F28" s="645"/>
      <c r="G28" s="648" t="s">
        <v>258</v>
      </c>
      <c r="H28" s="648"/>
      <c r="I28" s="648"/>
      <c r="J28" s="648"/>
      <c r="K28" s="669"/>
      <c r="L28" s="655" t="s">
        <v>264</v>
      </c>
      <c r="M28" s="656"/>
      <c r="N28" s="656"/>
      <c r="O28" s="648"/>
      <c r="P28" s="648"/>
      <c r="Q28" s="648"/>
      <c r="R28" s="648"/>
      <c r="S28" s="648"/>
      <c r="T28" s="648"/>
      <c r="U28" s="648"/>
      <c r="V28" s="648"/>
      <c r="W28" s="646" t="str">
        <f t="shared" ref="W28" si="1">IF(O28=0,IF(S28=0,"",""),(ROUNDDOWN((S28/O28-1),3)))</f>
        <v/>
      </c>
      <c r="X28" s="646"/>
      <c r="Y28" s="646"/>
      <c r="Z28" s="646"/>
    </row>
    <row r="29" spans="1:57" ht="18" customHeight="1">
      <c r="A29" s="273"/>
      <c r="C29" s="645"/>
      <c r="D29" s="645"/>
      <c r="E29" s="645"/>
      <c r="F29" s="645"/>
      <c r="G29" s="648" t="s">
        <v>260</v>
      </c>
      <c r="H29" s="648"/>
      <c r="I29" s="648"/>
      <c r="J29" s="648"/>
      <c r="K29" s="669"/>
      <c r="L29" s="655" t="s">
        <v>263</v>
      </c>
      <c r="M29" s="656"/>
      <c r="N29" s="656"/>
      <c r="O29" s="648"/>
      <c r="P29" s="648"/>
      <c r="Q29" s="648"/>
      <c r="R29" s="648"/>
      <c r="S29" s="648"/>
      <c r="T29" s="648"/>
      <c r="U29" s="648"/>
      <c r="V29" s="648"/>
      <c r="W29" s="647" t="str">
        <f>IF(O29=0, IF(S29=0, "",""), (S29-O29))</f>
        <v/>
      </c>
      <c r="X29" s="647"/>
      <c r="Y29" s="647"/>
      <c r="Z29" s="647"/>
    </row>
    <row r="30" spans="1:57" ht="15" customHeight="1">
      <c r="A30" s="273"/>
      <c r="C30" s="276" t="s">
        <v>248</v>
      </c>
      <c r="D30" s="276"/>
      <c r="AC30" s="273"/>
      <c r="AD30" s="273"/>
      <c r="AE30" s="273"/>
      <c r="AF30" s="273"/>
      <c r="AG30" s="273"/>
      <c r="AH30" s="273"/>
      <c r="AI30" s="273"/>
      <c r="AJ30" s="273"/>
      <c r="AK30" s="273"/>
      <c r="AL30" s="273"/>
      <c r="AM30" s="273"/>
      <c r="AN30" s="273"/>
      <c r="AO30" s="273"/>
      <c r="AP30" s="273"/>
      <c r="AQ30" s="273"/>
      <c r="AR30" s="273"/>
      <c r="AS30" s="273"/>
      <c r="AT30" s="273"/>
      <c r="AU30" s="273"/>
      <c r="AV30" s="273"/>
      <c r="AW30" s="273"/>
      <c r="AX30" s="273"/>
      <c r="AY30" s="273"/>
      <c r="AZ30" s="273"/>
      <c r="BA30" s="273"/>
      <c r="BB30" s="273"/>
      <c r="BC30" s="273"/>
      <c r="BD30" s="273"/>
      <c r="BE30" s="273"/>
    </row>
    <row r="31" spans="1:57" ht="15" customHeight="1">
      <c r="A31" s="273"/>
      <c r="C31" s="276" t="s">
        <v>570</v>
      </c>
      <c r="D31" s="276"/>
      <c r="AC31" s="273"/>
      <c r="AD31" s="273"/>
      <c r="AE31" s="273"/>
      <c r="AF31" s="273"/>
      <c r="AG31" s="273"/>
      <c r="AH31" s="273"/>
      <c r="AI31" s="273"/>
      <c r="AJ31" s="273"/>
      <c r="AK31" s="273"/>
      <c r="AL31" s="273"/>
      <c r="AM31" s="273"/>
      <c r="AN31" s="273"/>
      <c r="AO31" s="273"/>
      <c r="AP31" s="273"/>
      <c r="AQ31" s="273"/>
      <c r="AR31" s="273"/>
      <c r="AS31" s="273"/>
      <c r="AT31" s="273"/>
      <c r="AU31" s="273"/>
      <c r="AV31" s="273"/>
      <c r="AW31" s="273"/>
      <c r="AX31" s="273"/>
      <c r="AY31" s="273"/>
      <c r="AZ31" s="273"/>
      <c r="BA31" s="273"/>
      <c r="BB31" s="273"/>
      <c r="BC31" s="273"/>
      <c r="BD31" s="273"/>
      <c r="BE31" s="273"/>
    </row>
    <row r="32" spans="1:57" ht="15" customHeight="1">
      <c r="A32" s="273"/>
      <c r="C32" s="276" t="s">
        <v>406</v>
      </c>
      <c r="D32" s="276"/>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3"/>
      <c r="AY32" s="273"/>
      <c r="AZ32" s="273"/>
      <c r="BA32" s="273"/>
      <c r="BB32" s="273"/>
      <c r="BC32" s="273"/>
      <c r="BD32" s="273"/>
      <c r="BE32" s="273"/>
    </row>
    <row r="33" spans="1:57" ht="18" customHeight="1">
      <c r="A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3"/>
      <c r="AY33" s="273"/>
      <c r="AZ33" s="273"/>
      <c r="BA33" s="273"/>
      <c r="BB33" s="273"/>
      <c r="BC33" s="273"/>
      <c r="BD33" s="273"/>
      <c r="BE33" s="273"/>
    </row>
    <row r="34" spans="1:57" ht="18" customHeight="1">
      <c r="A34" s="273"/>
      <c r="B34" s="274" t="s">
        <v>281</v>
      </c>
      <c r="C34" s="278"/>
      <c r="D34" s="278"/>
      <c r="E34" s="278"/>
      <c r="F34" s="278"/>
      <c r="G34" s="278"/>
      <c r="H34" s="278"/>
      <c r="I34" s="278"/>
      <c r="J34" s="278"/>
      <c r="K34" s="278"/>
      <c r="L34" s="278"/>
      <c r="M34" s="278"/>
      <c r="N34" s="278"/>
      <c r="O34" s="278"/>
      <c r="P34" s="278"/>
      <c r="Q34" s="278"/>
      <c r="R34" s="278"/>
      <c r="S34" s="275"/>
      <c r="T34" s="278"/>
      <c r="U34" s="278"/>
      <c r="V34" s="278"/>
      <c r="W34" s="278"/>
      <c r="X34" s="278"/>
      <c r="Y34" s="278"/>
      <c r="Z34" s="278"/>
      <c r="AA34" s="278"/>
      <c r="AB34" s="278"/>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279"/>
      <c r="BA34" s="279"/>
      <c r="BB34" s="279"/>
      <c r="BC34" s="279"/>
      <c r="BD34" s="279"/>
      <c r="BE34" s="273"/>
    </row>
    <row r="35" spans="1:57" ht="18" customHeight="1">
      <c r="A35" s="273"/>
      <c r="B35" s="278"/>
      <c r="C35" s="633" t="s">
        <v>85</v>
      </c>
      <c r="D35" s="633"/>
      <c r="E35" s="633"/>
      <c r="F35" s="633"/>
      <c r="G35" s="633"/>
      <c r="H35" s="633"/>
      <c r="I35" s="633"/>
      <c r="J35" s="633"/>
      <c r="K35" s="633"/>
      <c r="L35" s="633"/>
      <c r="M35" s="633"/>
      <c r="N35" s="633"/>
      <c r="O35" s="633"/>
      <c r="P35" s="633"/>
      <c r="Q35" s="633"/>
      <c r="R35" s="633"/>
      <c r="S35" s="633"/>
      <c r="T35" s="633"/>
      <c r="U35" s="633"/>
      <c r="V35" s="633" t="s">
        <v>283</v>
      </c>
      <c r="W35" s="633"/>
      <c r="X35" s="633"/>
      <c r="Y35" s="633"/>
      <c r="Z35" s="633"/>
      <c r="AA35" s="633"/>
      <c r="AB35" s="633"/>
      <c r="AC35" s="633"/>
      <c r="AD35" s="633"/>
      <c r="AE35" s="633"/>
      <c r="AF35" s="633"/>
      <c r="AG35" s="633"/>
      <c r="AH35" s="633"/>
      <c r="AI35" s="633"/>
      <c r="AJ35" s="633"/>
      <c r="AK35" s="633"/>
      <c r="AL35" s="633"/>
      <c r="AM35" s="633"/>
      <c r="AN35" s="633"/>
    </row>
    <row r="36" spans="1:57" ht="132" customHeight="1">
      <c r="A36" s="273"/>
      <c r="B36" s="278"/>
      <c r="C36" s="636">
        <f>【様式1】要望調査票!A15</f>
        <v>0</v>
      </c>
      <c r="D36" s="636"/>
      <c r="E36" s="636"/>
      <c r="F36" s="636"/>
      <c r="G36" s="636"/>
      <c r="H36" s="636"/>
      <c r="I36" s="636"/>
      <c r="J36" s="636"/>
      <c r="K36" s="636"/>
      <c r="L36" s="636"/>
      <c r="M36" s="636"/>
      <c r="N36" s="636"/>
      <c r="O36" s="636"/>
      <c r="P36" s="636"/>
      <c r="Q36" s="636"/>
      <c r="R36" s="636"/>
      <c r="S36" s="636"/>
      <c r="T36" s="636"/>
      <c r="U36" s="636"/>
      <c r="V36" s="636">
        <f>【様式1】要望調査票!V15</f>
        <v>0</v>
      </c>
      <c r="W36" s="636"/>
      <c r="X36" s="636"/>
      <c r="Y36" s="636"/>
      <c r="Z36" s="636"/>
      <c r="AA36" s="636"/>
      <c r="AB36" s="636"/>
      <c r="AC36" s="636"/>
      <c r="AD36" s="636"/>
      <c r="AE36" s="636"/>
      <c r="AF36" s="636"/>
      <c r="AG36" s="636"/>
      <c r="AH36" s="636"/>
      <c r="AI36" s="636"/>
      <c r="AJ36" s="636"/>
      <c r="AK36" s="636"/>
      <c r="AL36" s="636"/>
      <c r="AM36" s="636"/>
      <c r="AN36" s="636"/>
    </row>
    <row r="37" spans="1:57" ht="18" customHeight="1">
      <c r="A37" s="273"/>
      <c r="B37" s="278"/>
      <c r="C37" s="278"/>
      <c r="D37" s="278"/>
      <c r="E37" s="278"/>
      <c r="F37" s="278"/>
      <c r="G37" s="278"/>
      <c r="H37" s="278"/>
      <c r="I37" s="278"/>
      <c r="J37" s="278"/>
      <c r="K37" s="278"/>
      <c r="L37" s="278"/>
      <c r="M37" s="278"/>
      <c r="N37" s="278"/>
      <c r="O37" s="278"/>
      <c r="P37" s="278"/>
      <c r="Q37" s="278"/>
      <c r="R37" s="278"/>
      <c r="S37" s="278"/>
      <c r="T37" s="278"/>
      <c r="U37" s="278"/>
      <c r="V37" s="278"/>
      <c r="W37" s="278"/>
      <c r="X37" s="278"/>
      <c r="Y37" s="278"/>
      <c r="Z37" s="278"/>
      <c r="AA37" s="278"/>
      <c r="AB37" s="278"/>
      <c r="AC37" s="279"/>
      <c r="AD37" s="279"/>
      <c r="AE37" s="279"/>
      <c r="AF37" s="279"/>
      <c r="BE37" s="273"/>
    </row>
    <row r="38" spans="1:57" ht="18" customHeight="1">
      <c r="A38" s="273"/>
      <c r="B38" s="274" t="s">
        <v>282</v>
      </c>
      <c r="AC38" s="280"/>
      <c r="AD38" s="280"/>
      <c r="AE38" s="280"/>
      <c r="AF38" s="280"/>
      <c r="BE38" s="273"/>
    </row>
    <row r="39" spans="1:57" ht="18" customHeight="1">
      <c r="A39" s="273"/>
      <c r="C39" s="640" t="s">
        <v>249</v>
      </c>
      <c r="D39" s="640"/>
      <c r="E39" s="640"/>
      <c r="F39" s="640"/>
      <c r="G39" s="633" t="s">
        <v>268</v>
      </c>
      <c r="H39" s="633"/>
      <c r="I39" s="633"/>
      <c r="J39" s="633" t="s">
        <v>269</v>
      </c>
      <c r="K39" s="633"/>
      <c r="L39" s="633"/>
      <c r="M39" s="633" t="s">
        <v>270</v>
      </c>
      <c r="N39" s="633"/>
      <c r="O39" s="633"/>
      <c r="P39" s="633" t="s">
        <v>271</v>
      </c>
      <c r="Q39" s="633"/>
      <c r="R39" s="633"/>
      <c r="S39" s="633" t="s">
        <v>272</v>
      </c>
      <c r="T39" s="633"/>
      <c r="U39" s="633"/>
      <c r="V39" s="633" t="s">
        <v>273</v>
      </c>
      <c r="W39" s="633"/>
      <c r="X39" s="633"/>
      <c r="Y39" s="633" t="s">
        <v>274</v>
      </c>
      <c r="Z39" s="633"/>
      <c r="AA39" s="633"/>
      <c r="AB39" s="633" t="s">
        <v>275</v>
      </c>
      <c r="AC39" s="633"/>
      <c r="AD39" s="633"/>
      <c r="AE39" s="633" t="s">
        <v>276</v>
      </c>
      <c r="AF39" s="633"/>
      <c r="AG39" s="633"/>
      <c r="AH39" s="633" t="s">
        <v>277</v>
      </c>
      <c r="AI39" s="633"/>
      <c r="AJ39" s="633"/>
      <c r="AK39" s="633" t="s">
        <v>278</v>
      </c>
      <c r="AL39" s="633"/>
      <c r="AM39" s="633"/>
      <c r="AN39" s="633" t="s">
        <v>279</v>
      </c>
      <c r="AO39" s="633"/>
      <c r="AP39" s="633"/>
    </row>
    <row r="40" spans="1:57" ht="18" customHeight="1">
      <c r="A40" s="273"/>
      <c r="C40" s="640"/>
      <c r="D40" s="640"/>
      <c r="E40" s="640"/>
      <c r="F40" s="640"/>
      <c r="G40" s="633"/>
      <c r="H40" s="633"/>
      <c r="I40" s="633"/>
      <c r="J40" s="633"/>
      <c r="K40" s="633"/>
      <c r="L40" s="633"/>
      <c r="M40" s="633"/>
      <c r="N40" s="633"/>
      <c r="O40" s="633"/>
      <c r="P40" s="633"/>
      <c r="Q40" s="633"/>
      <c r="R40" s="633"/>
      <c r="S40" s="633"/>
      <c r="T40" s="633"/>
      <c r="U40" s="633"/>
      <c r="V40" s="633"/>
      <c r="W40" s="633"/>
      <c r="X40" s="633"/>
      <c r="Y40" s="633"/>
      <c r="Z40" s="633"/>
      <c r="AA40" s="633"/>
      <c r="AB40" s="633"/>
      <c r="AC40" s="633"/>
      <c r="AD40" s="633"/>
      <c r="AE40" s="633"/>
      <c r="AF40" s="633"/>
      <c r="AG40" s="633"/>
      <c r="AH40" s="633"/>
      <c r="AI40" s="633"/>
      <c r="AJ40" s="633"/>
      <c r="AK40" s="633"/>
      <c r="AL40" s="633"/>
      <c r="AM40" s="633"/>
      <c r="AN40" s="633"/>
      <c r="AO40" s="633"/>
      <c r="AP40" s="633"/>
    </row>
    <row r="41" spans="1:57" ht="60" customHeight="1">
      <c r="A41" s="273"/>
      <c r="C41" s="633"/>
      <c r="D41" s="633"/>
      <c r="E41" s="633"/>
      <c r="F41" s="633"/>
      <c r="G41" s="633"/>
      <c r="H41" s="633"/>
      <c r="I41" s="633"/>
      <c r="J41" s="633"/>
      <c r="K41" s="633"/>
      <c r="L41" s="633"/>
      <c r="M41" s="633"/>
      <c r="N41" s="633"/>
      <c r="O41" s="633"/>
      <c r="P41" s="633"/>
      <c r="Q41" s="633"/>
      <c r="R41" s="633"/>
      <c r="S41" s="633"/>
      <c r="T41" s="633"/>
      <c r="U41" s="633"/>
      <c r="V41" s="633"/>
      <c r="W41" s="633"/>
      <c r="X41" s="633"/>
      <c r="Y41" s="633"/>
      <c r="Z41" s="633"/>
      <c r="AA41" s="633"/>
      <c r="AB41" s="633"/>
      <c r="AC41" s="633"/>
      <c r="AD41" s="633"/>
      <c r="AE41" s="633"/>
      <c r="AF41" s="633"/>
      <c r="AG41" s="633"/>
      <c r="AH41" s="633"/>
      <c r="AI41" s="633"/>
      <c r="AJ41" s="633"/>
      <c r="AK41" s="633"/>
      <c r="AL41" s="633"/>
      <c r="AM41" s="633"/>
      <c r="AN41" s="633"/>
      <c r="AO41" s="633"/>
      <c r="AP41" s="633"/>
    </row>
    <row r="42" spans="1:57" ht="60" customHeight="1">
      <c r="A42" s="273"/>
      <c r="C42" s="633"/>
      <c r="D42" s="633"/>
      <c r="E42" s="633"/>
      <c r="F42" s="633"/>
      <c r="G42" s="633"/>
      <c r="H42" s="633"/>
      <c r="I42" s="633"/>
      <c r="J42" s="633"/>
      <c r="K42" s="633"/>
      <c r="L42" s="633"/>
      <c r="M42" s="633"/>
      <c r="N42" s="633"/>
      <c r="O42" s="633"/>
      <c r="P42" s="633"/>
      <c r="Q42" s="633"/>
      <c r="R42" s="633"/>
      <c r="S42" s="633"/>
      <c r="T42" s="633"/>
      <c r="U42" s="633"/>
      <c r="V42" s="633"/>
      <c r="W42" s="633"/>
      <c r="X42" s="633"/>
      <c r="Y42" s="633"/>
      <c r="Z42" s="633"/>
      <c r="AA42" s="633"/>
      <c r="AB42" s="633"/>
      <c r="AC42" s="633"/>
      <c r="AD42" s="633"/>
      <c r="AE42" s="633"/>
      <c r="AF42" s="633"/>
      <c r="AG42" s="633"/>
      <c r="AH42" s="633"/>
      <c r="AI42" s="633"/>
      <c r="AJ42" s="633"/>
      <c r="AK42" s="633"/>
      <c r="AL42" s="633"/>
      <c r="AM42" s="633"/>
      <c r="AN42" s="633"/>
      <c r="AO42" s="633"/>
      <c r="AP42" s="633"/>
    </row>
    <row r="43" spans="1:57" ht="15" customHeight="1">
      <c r="A43" s="273"/>
      <c r="C43" s="281" t="s">
        <v>299</v>
      </c>
      <c r="D43" s="282"/>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73"/>
    </row>
    <row r="44" spans="1:57" ht="15" customHeight="1">
      <c r="A44" s="273"/>
      <c r="C44" s="281" t="s">
        <v>300</v>
      </c>
      <c r="D44" s="282"/>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282"/>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73"/>
    </row>
    <row r="45" spans="1:57" ht="18" customHeight="1">
      <c r="A45" s="273"/>
      <c r="AC45" s="273"/>
      <c r="AD45" s="273"/>
      <c r="AE45" s="273"/>
      <c r="AF45" s="273"/>
      <c r="AG45" s="273"/>
      <c r="AH45" s="273"/>
      <c r="AM45" s="284"/>
      <c r="AN45" s="284"/>
      <c r="AO45" s="284"/>
      <c r="AP45" s="284"/>
      <c r="AQ45" s="285"/>
      <c r="AR45" s="285"/>
      <c r="AS45" s="285"/>
      <c r="AT45" s="285"/>
      <c r="AU45" s="285"/>
      <c r="AV45" s="285"/>
      <c r="AW45" s="285"/>
      <c r="AX45" s="285"/>
      <c r="AY45" s="285"/>
      <c r="AZ45" s="285"/>
      <c r="BA45" s="285"/>
      <c r="BB45" s="285"/>
      <c r="BC45" s="273"/>
      <c r="BD45" s="273"/>
      <c r="BE45" s="273"/>
    </row>
    <row r="46" spans="1:57" ht="18" customHeight="1">
      <c r="B46" s="274" t="s">
        <v>391</v>
      </c>
      <c r="AM46" s="284"/>
      <c r="AN46" s="284"/>
      <c r="AO46" s="284"/>
      <c r="AP46" s="284"/>
      <c r="AQ46" s="285"/>
      <c r="AR46" s="285"/>
      <c r="AS46" s="285"/>
      <c r="AT46" s="285"/>
      <c r="AU46" s="285"/>
      <c r="AV46" s="285"/>
      <c r="AW46" s="284"/>
      <c r="AX46" s="284"/>
      <c r="AY46" s="284"/>
      <c r="AZ46" s="284"/>
      <c r="BA46" s="285"/>
      <c r="BB46" s="285"/>
    </row>
    <row r="47" spans="1:57" ht="18" customHeight="1">
      <c r="C47" s="640" t="s">
        <v>253</v>
      </c>
      <c r="D47" s="633"/>
      <c r="E47" s="633"/>
      <c r="F47" s="633"/>
      <c r="G47" s="633"/>
      <c r="H47" s="640" t="s">
        <v>389</v>
      </c>
      <c r="I47" s="633"/>
      <c r="J47" s="633"/>
      <c r="K47" s="633"/>
      <c r="L47" s="633"/>
      <c r="M47" s="633" t="s">
        <v>250</v>
      </c>
      <c r="N47" s="633"/>
      <c r="O47" s="633"/>
      <c r="P47" s="633"/>
      <c r="Q47" s="633"/>
      <c r="R47" s="633"/>
      <c r="S47" s="633"/>
      <c r="T47" s="633"/>
      <c r="U47" s="633"/>
      <c r="V47" s="633"/>
      <c r="W47" s="633"/>
      <c r="X47" s="633"/>
      <c r="Y47" s="633"/>
      <c r="Z47" s="633"/>
      <c r="AA47" s="633"/>
      <c r="AB47" s="633"/>
      <c r="AC47" s="633"/>
      <c r="AD47" s="633"/>
      <c r="AE47" s="633"/>
      <c r="AF47" s="633"/>
      <c r="AG47" s="633"/>
      <c r="AH47" s="633"/>
      <c r="AI47" s="633"/>
      <c r="AJ47" s="633"/>
      <c r="AK47" s="633" t="s">
        <v>390</v>
      </c>
      <c r="AL47" s="633"/>
      <c r="AM47" s="633"/>
      <c r="AN47" s="633"/>
      <c r="AO47" s="633"/>
      <c r="AP47" s="286"/>
      <c r="AQ47" s="287"/>
      <c r="AR47" s="287"/>
      <c r="AS47" s="286"/>
      <c r="AT47" s="286"/>
      <c r="AU47" s="286"/>
    </row>
    <row r="48" spans="1:57" ht="18" customHeight="1">
      <c r="C48" s="633"/>
      <c r="D48" s="633"/>
      <c r="E48" s="633"/>
      <c r="F48" s="633"/>
      <c r="G48" s="633"/>
      <c r="H48" s="633"/>
      <c r="I48" s="633"/>
      <c r="J48" s="633"/>
      <c r="K48" s="633"/>
      <c r="L48" s="633"/>
      <c r="M48" s="633" t="s">
        <v>39</v>
      </c>
      <c r="N48" s="633"/>
      <c r="O48" s="633"/>
      <c r="P48" s="633"/>
      <c r="Q48" s="633"/>
      <c r="R48" s="633"/>
      <c r="S48" s="633" t="s">
        <v>40</v>
      </c>
      <c r="T48" s="633"/>
      <c r="U48" s="633"/>
      <c r="V48" s="633"/>
      <c r="W48" s="633"/>
      <c r="X48" s="633"/>
      <c r="Y48" s="633" t="s">
        <v>387</v>
      </c>
      <c r="Z48" s="633"/>
      <c r="AA48" s="633"/>
      <c r="AB48" s="633"/>
      <c r="AC48" s="633"/>
      <c r="AD48" s="633"/>
      <c r="AE48" s="633" t="s">
        <v>388</v>
      </c>
      <c r="AF48" s="633"/>
      <c r="AG48" s="633"/>
      <c r="AH48" s="633"/>
      <c r="AI48" s="633"/>
      <c r="AJ48" s="633"/>
      <c r="AK48" s="633"/>
      <c r="AL48" s="633"/>
      <c r="AM48" s="633"/>
      <c r="AN48" s="633"/>
      <c r="AO48" s="633"/>
      <c r="AP48" s="275"/>
      <c r="AQ48" s="286"/>
      <c r="AR48" s="287"/>
    </row>
    <row r="49" spans="1:61" ht="18" customHeight="1" thickBot="1">
      <c r="C49" s="641"/>
      <c r="D49" s="641"/>
      <c r="E49" s="641"/>
      <c r="F49" s="641"/>
      <c r="G49" s="641"/>
      <c r="H49" s="641"/>
      <c r="I49" s="641"/>
      <c r="J49" s="641"/>
      <c r="K49" s="641"/>
      <c r="L49" s="641"/>
      <c r="M49" s="641" t="s">
        <v>386</v>
      </c>
      <c r="N49" s="641"/>
      <c r="O49" s="641" t="s">
        <v>228</v>
      </c>
      <c r="P49" s="641"/>
      <c r="Q49" s="641"/>
      <c r="R49" s="641"/>
      <c r="S49" s="641" t="s">
        <v>386</v>
      </c>
      <c r="T49" s="641"/>
      <c r="U49" s="641" t="s">
        <v>228</v>
      </c>
      <c r="V49" s="641"/>
      <c r="W49" s="641"/>
      <c r="X49" s="641"/>
      <c r="Y49" s="641" t="s">
        <v>386</v>
      </c>
      <c r="Z49" s="641"/>
      <c r="AA49" s="641" t="s">
        <v>228</v>
      </c>
      <c r="AB49" s="641"/>
      <c r="AC49" s="641"/>
      <c r="AD49" s="641"/>
      <c r="AE49" s="641" t="s">
        <v>386</v>
      </c>
      <c r="AF49" s="641"/>
      <c r="AG49" s="641" t="s">
        <v>228</v>
      </c>
      <c r="AH49" s="641"/>
      <c r="AI49" s="641"/>
      <c r="AJ49" s="641"/>
      <c r="AK49" s="641"/>
      <c r="AL49" s="641"/>
      <c r="AM49" s="641"/>
      <c r="AN49" s="641"/>
      <c r="AO49" s="641"/>
      <c r="AP49" s="275"/>
      <c r="AQ49" s="287"/>
      <c r="AR49" s="287"/>
    </row>
    <row r="50" spans="1:61" ht="18" customHeight="1" thickTop="1">
      <c r="C50" s="637">
        <f ca="1">'補助金額計算書【収益性（ハウス除く）】'!D45</f>
        <v>0</v>
      </c>
      <c r="D50" s="637"/>
      <c r="E50" s="637"/>
      <c r="F50" s="637"/>
      <c r="G50" s="637"/>
      <c r="H50" s="637">
        <f ca="1">'補助金額計算書【収益性（ハウス除く）】'!H45</f>
        <v>0</v>
      </c>
      <c r="I50" s="637"/>
      <c r="J50" s="637"/>
      <c r="K50" s="637"/>
      <c r="L50" s="637"/>
      <c r="M50" s="638" t="str">
        <f ca="1">IF((O50=0),"",(O50/$H$50))</f>
        <v/>
      </c>
      <c r="N50" s="639"/>
      <c r="O50" s="637">
        <f ca="1">'補助金額計算書【収益性（ハウス除く）】'!I46*1000</f>
        <v>0</v>
      </c>
      <c r="P50" s="637"/>
      <c r="Q50" s="637"/>
      <c r="R50" s="637"/>
      <c r="S50" s="638" t="str">
        <f ca="1">IF((U50=0),"",(U50/$H$50))</f>
        <v/>
      </c>
      <c r="T50" s="639"/>
      <c r="U50" s="637">
        <f ca="1">'補助金額計算書【収益性（ハウス除く）】'!J46*1000</f>
        <v>0</v>
      </c>
      <c r="V50" s="637"/>
      <c r="W50" s="637"/>
      <c r="X50" s="637"/>
      <c r="Y50" s="638" t="str">
        <f>IF((AA50=0),"",(AA50/$H$50))</f>
        <v/>
      </c>
      <c r="Z50" s="639"/>
      <c r="AA50" s="650"/>
      <c r="AB50" s="650"/>
      <c r="AC50" s="650"/>
      <c r="AD50" s="650"/>
      <c r="AE50" s="651" t="str">
        <f>IF((AG50=0),"",(AG50/$H$50))</f>
        <v/>
      </c>
      <c r="AF50" s="652"/>
      <c r="AG50" s="650"/>
      <c r="AH50" s="650"/>
      <c r="AI50" s="650"/>
      <c r="AJ50" s="650"/>
      <c r="AK50" s="649"/>
      <c r="AL50" s="649"/>
      <c r="AM50" s="649"/>
      <c r="AN50" s="649"/>
      <c r="AO50" s="649"/>
      <c r="AQ50" s="288"/>
      <c r="AR50" s="278"/>
    </row>
    <row r="51" spans="1:61" ht="15" customHeight="1">
      <c r="C51" s="281" t="s">
        <v>251</v>
      </c>
      <c r="D51" s="289"/>
      <c r="E51" s="289"/>
      <c r="F51" s="289"/>
      <c r="G51" s="289"/>
      <c r="H51" s="289"/>
      <c r="I51" s="289"/>
      <c r="J51" s="289"/>
      <c r="K51" s="289"/>
      <c r="L51" s="289"/>
      <c r="M51" s="289"/>
      <c r="N51" s="289"/>
      <c r="O51" s="289"/>
      <c r="P51" s="289"/>
      <c r="Q51" s="289"/>
      <c r="R51" s="289"/>
      <c r="S51" s="290"/>
      <c r="T51" s="289"/>
      <c r="U51" s="289"/>
      <c r="V51" s="290"/>
      <c r="W51" s="290"/>
      <c r="X51" s="289"/>
      <c r="Y51" s="289"/>
      <c r="Z51" s="290"/>
      <c r="AA51" s="290"/>
      <c r="AB51" s="290"/>
      <c r="AC51" s="290"/>
      <c r="AD51" s="290"/>
      <c r="AE51" s="290"/>
      <c r="AF51" s="290"/>
      <c r="AG51" s="290"/>
      <c r="AH51" s="290"/>
    </row>
    <row r="52" spans="1:61" ht="15" customHeight="1">
      <c r="C52" s="281" t="s">
        <v>252</v>
      </c>
      <c r="D52" s="289"/>
      <c r="E52" s="289"/>
      <c r="F52" s="289"/>
      <c r="G52" s="289"/>
      <c r="H52" s="289"/>
      <c r="I52" s="289"/>
      <c r="J52" s="289"/>
      <c r="K52" s="289"/>
      <c r="L52" s="289"/>
      <c r="M52" s="289"/>
      <c r="N52" s="289"/>
      <c r="O52" s="289"/>
      <c r="P52" s="289"/>
      <c r="Q52" s="289"/>
      <c r="R52" s="289"/>
      <c r="S52" s="289"/>
      <c r="T52" s="289"/>
      <c r="U52" s="290"/>
      <c r="V52" s="289"/>
      <c r="W52" s="289"/>
      <c r="X52" s="290"/>
      <c r="Y52" s="290"/>
      <c r="Z52" s="289"/>
      <c r="AA52" s="289"/>
      <c r="AB52" s="290"/>
      <c r="AC52" s="290"/>
      <c r="AD52" s="290"/>
      <c r="AE52" s="290"/>
      <c r="AF52" s="290"/>
      <c r="AG52" s="290"/>
      <c r="AH52" s="290"/>
      <c r="AI52" s="290"/>
      <c r="AJ52" s="290"/>
      <c r="AL52" s="285"/>
      <c r="AM52" s="285"/>
      <c r="AN52" s="285"/>
      <c r="AO52" s="285"/>
      <c r="AP52" s="285"/>
      <c r="AQ52" s="285"/>
      <c r="AR52" s="285"/>
      <c r="AV52" s="284"/>
      <c r="AW52" s="284"/>
      <c r="AX52" s="284"/>
      <c r="AY52" s="284"/>
      <c r="AZ52" s="285"/>
      <c r="BA52" s="285"/>
      <c r="BB52" s="285"/>
      <c r="BC52" s="285"/>
      <c r="BD52" s="285"/>
      <c r="BE52" s="285"/>
      <c r="BF52" s="285"/>
      <c r="BG52" s="285"/>
      <c r="BH52" s="285"/>
      <c r="BI52" s="285"/>
    </row>
    <row r="53" spans="1:61" ht="18" customHeight="1">
      <c r="D53" s="289"/>
      <c r="E53" s="289"/>
      <c r="F53" s="289"/>
      <c r="G53" s="289"/>
      <c r="H53" s="289"/>
      <c r="I53" s="289"/>
      <c r="J53" s="289"/>
      <c r="K53" s="289"/>
      <c r="L53" s="289"/>
      <c r="M53" s="289"/>
      <c r="N53" s="289"/>
      <c r="O53" s="289"/>
      <c r="P53" s="289"/>
      <c r="Q53" s="289"/>
      <c r="R53" s="289"/>
      <c r="S53" s="289"/>
      <c r="T53" s="289"/>
      <c r="U53" s="289"/>
      <c r="V53" s="289"/>
      <c r="W53" s="289"/>
      <c r="X53" s="290"/>
      <c r="Y53" s="290"/>
      <c r="Z53" s="289"/>
      <c r="AA53" s="289"/>
      <c r="AB53" s="290"/>
      <c r="AC53" s="290"/>
      <c r="AD53" s="290"/>
      <c r="AE53" s="290"/>
      <c r="AF53" s="290"/>
      <c r="AG53" s="290"/>
      <c r="AH53" s="290"/>
      <c r="AI53" s="290"/>
      <c r="AJ53" s="290"/>
      <c r="AL53" s="285"/>
      <c r="AM53" s="285"/>
      <c r="AN53" s="285"/>
      <c r="AO53" s="285"/>
      <c r="AP53" s="285"/>
      <c r="AQ53" s="285"/>
      <c r="AR53" s="285"/>
      <c r="AV53" s="284"/>
      <c r="AW53" s="284"/>
      <c r="AX53" s="284"/>
      <c r="AY53" s="284"/>
      <c r="AZ53" s="285"/>
      <c r="BA53" s="285"/>
      <c r="BB53" s="285"/>
      <c r="BC53" s="285"/>
      <c r="BD53" s="285"/>
      <c r="BE53" s="285"/>
      <c r="BF53" s="285"/>
      <c r="BG53" s="285"/>
      <c r="BH53" s="285"/>
      <c r="BI53" s="285"/>
    </row>
    <row r="54" spans="1:61" ht="18" customHeight="1">
      <c r="B54" s="274" t="s">
        <v>392</v>
      </c>
      <c r="D54" s="289"/>
      <c r="E54" s="289"/>
      <c r="F54" s="289"/>
      <c r="G54" s="289"/>
      <c r="H54" s="289"/>
      <c r="I54" s="289"/>
      <c r="J54" s="289"/>
      <c r="K54" s="289"/>
      <c r="L54" s="289"/>
      <c r="M54" s="289"/>
      <c r="N54" s="289"/>
      <c r="O54" s="289"/>
      <c r="P54" s="289"/>
      <c r="Q54" s="289"/>
      <c r="R54" s="289"/>
      <c r="S54" s="289"/>
      <c r="T54" s="289"/>
      <c r="U54" s="289"/>
      <c r="V54" s="289"/>
      <c r="W54" s="289"/>
      <c r="X54" s="290"/>
      <c r="Y54" s="290"/>
      <c r="Z54" s="289"/>
      <c r="AA54" s="289"/>
      <c r="AB54" s="290"/>
      <c r="AC54" s="290"/>
      <c r="AD54" s="290"/>
      <c r="AE54" s="290"/>
      <c r="AF54" s="290"/>
      <c r="AG54" s="290"/>
      <c r="AH54" s="290"/>
      <c r="AI54" s="290"/>
      <c r="AJ54" s="290"/>
      <c r="AL54" s="285"/>
      <c r="AM54" s="285"/>
      <c r="AN54" s="285"/>
      <c r="AO54" s="285"/>
      <c r="AP54" s="285"/>
      <c r="AQ54" s="285"/>
      <c r="AR54" s="285"/>
      <c r="AV54" s="284"/>
      <c r="AW54" s="284"/>
      <c r="AX54" s="284"/>
      <c r="AY54" s="284"/>
      <c r="AZ54" s="285"/>
      <c r="BA54" s="285"/>
      <c r="BB54" s="285"/>
      <c r="BC54" s="285"/>
      <c r="BD54" s="285"/>
      <c r="BE54" s="285"/>
      <c r="BF54" s="285"/>
      <c r="BG54" s="285"/>
      <c r="BH54" s="285"/>
      <c r="BI54" s="285"/>
    </row>
    <row r="55" spans="1:61" ht="18" customHeight="1">
      <c r="C55" s="633" t="s">
        <v>393</v>
      </c>
      <c r="D55" s="633"/>
      <c r="E55" s="633"/>
      <c r="F55" s="633"/>
      <c r="G55" s="633"/>
      <c r="H55" s="680" t="s">
        <v>394</v>
      </c>
      <c r="I55" s="680"/>
      <c r="J55" s="680"/>
      <c r="K55" s="680"/>
      <c r="L55" s="680"/>
      <c r="M55" s="633"/>
      <c r="N55" s="633"/>
      <c r="O55" s="633"/>
      <c r="P55" s="633"/>
      <c r="Q55" s="633"/>
      <c r="R55" s="633" t="s">
        <v>396</v>
      </c>
      <c r="S55" s="633"/>
      <c r="T55" s="633"/>
      <c r="U55" s="633"/>
      <c r="V55" s="633"/>
      <c r="W55" s="633"/>
      <c r="X55" s="633"/>
      <c r="Y55" s="633"/>
      <c r="Z55" s="633"/>
      <c r="AA55" s="633"/>
      <c r="AB55" s="633"/>
      <c r="AC55" s="633"/>
      <c r="AD55" s="633"/>
      <c r="AF55" s="633" t="s">
        <v>399</v>
      </c>
      <c r="AG55" s="633"/>
      <c r="AH55" s="633"/>
      <c r="AI55" s="633"/>
      <c r="AJ55" s="633"/>
      <c r="AK55" s="633"/>
      <c r="AL55" s="633"/>
      <c r="AM55" s="633"/>
      <c r="AN55" s="633"/>
      <c r="AO55" s="633"/>
      <c r="AV55" s="291"/>
      <c r="AW55" s="291"/>
      <c r="AX55" s="291"/>
      <c r="AY55" s="291"/>
    </row>
    <row r="56" spans="1:61" ht="18" customHeight="1" thickBot="1">
      <c r="C56" s="641"/>
      <c r="D56" s="641"/>
      <c r="E56" s="641"/>
      <c r="F56" s="641"/>
      <c r="G56" s="641"/>
      <c r="H56" s="681"/>
      <c r="I56" s="681"/>
      <c r="J56" s="681"/>
      <c r="K56" s="681"/>
      <c r="L56" s="681"/>
      <c r="M56" s="641" t="s">
        <v>395</v>
      </c>
      <c r="N56" s="641"/>
      <c r="O56" s="641"/>
      <c r="P56" s="641"/>
      <c r="Q56" s="641"/>
      <c r="R56" s="641" t="s">
        <v>397</v>
      </c>
      <c r="S56" s="641"/>
      <c r="T56" s="641"/>
      <c r="U56" s="641"/>
      <c r="V56" s="641"/>
      <c r="W56" s="641" t="s">
        <v>398</v>
      </c>
      <c r="X56" s="641"/>
      <c r="Y56" s="641"/>
      <c r="Z56" s="641"/>
      <c r="AA56" s="641"/>
      <c r="AB56" s="641"/>
      <c r="AC56" s="641"/>
      <c r="AD56" s="641"/>
      <c r="AF56" s="641" t="s">
        <v>400</v>
      </c>
      <c r="AG56" s="641"/>
      <c r="AH56" s="641"/>
      <c r="AI56" s="641"/>
      <c r="AJ56" s="641"/>
      <c r="AK56" s="641" t="s">
        <v>401</v>
      </c>
      <c r="AL56" s="641"/>
      <c r="AM56" s="641"/>
      <c r="AN56" s="641"/>
      <c r="AO56" s="641"/>
      <c r="AV56" s="291"/>
      <c r="AW56" s="291"/>
      <c r="AX56" s="291"/>
      <c r="AY56" s="291"/>
    </row>
    <row r="57" spans="1:61" ht="18" customHeight="1" thickTop="1">
      <c r="C57" s="682"/>
      <c r="D57" s="682"/>
      <c r="E57" s="682"/>
      <c r="F57" s="682"/>
      <c r="G57" s="682"/>
      <c r="H57" s="683"/>
      <c r="I57" s="683"/>
      <c r="J57" s="683"/>
      <c r="K57" s="683"/>
      <c r="L57" s="683"/>
      <c r="M57" s="683"/>
      <c r="N57" s="683"/>
      <c r="O57" s="683"/>
      <c r="P57" s="683"/>
      <c r="Q57" s="683"/>
      <c r="R57" s="683"/>
      <c r="S57" s="683"/>
      <c r="T57" s="683"/>
      <c r="U57" s="683"/>
      <c r="V57" s="683"/>
      <c r="W57" s="679"/>
      <c r="X57" s="679"/>
      <c r="Y57" s="679"/>
      <c r="Z57" s="679"/>
      <c r="AA57" s="679"/>
      <c r="AB57" s="679"/>
      <c r="AC57" s="679"/>
      <c r="AD57" s="679"/>
      <c r="AE57" s="292"/>
      <c r="AF57" s="678"/>
      <c r="AG57" s="678"/>
      <c r="AH57" s="678"/>
      <c r="AI57" s="678"/>
      <c r="AJ57" s="678"/>
      <c r="AK57" s="679"/>
      <c r="AL57" s="679"/>
      <c r="AM57" s="679"/>
      <c r="AN57" s="679"/>
      <c r="AO57" s="679"/>
      <c r="AP57" s="285"/>
      <c r="AQ57" s="285"/>
      <c r="AR57" s="285"/>
      <c r="AV57" s="284"/>
      <c r="AW57" s="284"/>
      <c r="AX57" s="284"/>
      <c r="AY57" s="284"/>
      <c r="AZ57" s="285"/>
      <c r="BA57" s="285"/>
      <c r="BB57" s="285"/>
      <c r="BC57" s="285"/>
      <c r="BD57" s="285"/>
      <c r="BE57" s="285"/>
      <c r="BF57" s="285"/>
      <c r="BG57" s="285"/>
      <c r="BH57" s="285"/>
      <c r="BI57" s="285"/>
    </row>
    <row r="58" spans="1:61" ht="18" customHeight="1">
      <c r="C58" s="682"/>
      <c r="D58" s="682"/>
      <c r="E58" s="682"/>
      <c r="F58" s="682"/>
      <c r="G58" s="682"/>
      <c r="H58" s="683"/>
      <c r="I58" s="683"/>
      <c r="J58" s="683"/>
      <c r="K58" s="683"/>
      <c r="L58" s="683"/>
      <c r="M58" s="683"/>
      <c r="N58" s="683"/>
      <c r="O58" s="683"/>
      <c r="P58" s="683"/>
      <c r="Q58" s="683"/>
      <c r="R58" s="683"/>
      <c r="S58" s="683"/>
      <c r="T58" s="683"/>
      <c r="U58" s="683"/>
      <c r="V58" s="683"/>
      <c r="W58" s="679"/>
      <c r="X58" s="679"/>
      <c r="Y58" s="679"/>
      <c r="Z58" s="679"/>
      <c r="AA58" s="679"/>
      <c r="AB58" s="679"/>
      <c r="AC58" s="679"/>
      <c r="AD58" s="679"/>
      <c r="AE58" s="292"/>
      <c r="AF58" s="678"/>
      <c r="AG58" s="678"/>
      <c r="AH58" s="678"/>
      <c r="AI58" s="678"/>
      <c r="AJ58" s="678"/>
      <c r="AK58" s="679"/>
      <c r="AL58" s="679"/>
      <c r="AM58" s="679"/>
      <c r="AN58" s="679"/>
      <c r="AO58" s="679"/>
      <c r="AP58" s="285"/>
      <c r="AQ58" s="285"/>
      <c r="AR58" s="285"/>
      <c r="AV58" s="284"/>
      <c r="AW58" s="284"/>
      <c r="AX58" s="284"/>
      <c r="AY58" s="284"/>
      <c r="AZ58" s="285"/>
      <c r="BA58" s="285"/>
      <c r="BB58" s="285"/>
      <c r="BC58" s="285"/>
      <c r="BD58" s="285"/>
      <c r="BE58" s="285"/>
      <c r="BF58" s="285"/>
      <c r="BG58" s="285"/>
      <c r="BH58" s="285"/>
      <c r="BI58" s="285"/>
    </row>
    <row r="59" spans="1:61" ht="15" customHeight="1">
      <c r="C59" s="276" t="s">
        <v>402</v>
      </c>
      <c r="D59" s="289"/>
      <c r="E59" s="289"/>
      <c r="F59" s="289"/>
      <c r="G59" s="289"/>
      <c r="H59" s="289"/>
      <c r="I59" s="289"/>
      <c r="J59" s="289"/>
      <c r="K59" s="289"/>
      <c r="L59" s="289"/>
      <c r="M59" s="289"/>
      <c r="N59" s="289"/>
      <c r="O59" s="289"/>
      <c r="P59" s="289"/>
      <c r="Q59" s="289"/>
      <c r="R59" s="289"/>
      <c r="S59" s="289"/>
      <c r="T59" s="289"/>
      <c r="U59" s="289"/>
      <c r="V59" s="289"/>
      <c r="W59" s="289"/>
      <c r="X59" s="290"/>
      <c r="Y59" s="290"/>
      <c r="Z59" s="289"/>
      <c r="AA59" s="289"/>
      <c r="AB59" s="290"/>
      <c r="AC59" s="290"/>
      <c r="AD59" s="290"/>
      <c r="AE59" s="290"/>
      <c r="AF59" s="290"/>
      <c r="AG59" s="290"/>
      <c r="AH59" s="290"/>
      <c r="AI59" s="290"/>
      <c r="AJ59" s="290"/>
      <c r="AL59" s="285"/>
      <c r="AM59" s="285"/>
      <c r="AN59" s="285"/>
      <c r="AO59" s="285"/>
      <c r="AP59" s="285"/>
      <c r="AQ59" s="285"/>
      <c r="AR59" s="285"/>
      <c r="AV59" s="284"/>
      <c r="AW59" s="284"/>
      <c r="AX59" s="284"/>
      <c r="AY59" s="284"/>
      <c r="AZ59" s="285"/>
      <c r="BA59" s="285"/>
      <c r="BB59" s="285"/>
      <c r="BC59" s="285"/>
      <c r="BD59" s="285"/>
      <c r="BE59" s="285"/>
      <c r="BF59" s="285"/>
      <c r="BG59" s="285"/>
      <c r="BH59" s="285"/>
      <c r="BI59" s="285"/>
    </row>
    <row r="60" spans="1:61" ht="18" customHeight="1">
      <c r="C60" s="289"/>
      <c r="D60" s="289"/>
      <c r="E60" s="289"/>
      <c r="F60" s="293"/>
      <c r="G60" s="293"/>
      <c r="H60" s="293"/>
      <c r="I60" s="294"/>
      <c r="J60" s="294"/>
      <c r="K60" s="294"/>
      <c r="L60" s="294"/>
      <c r="M60" s="294"/>
      <c r="N60" s="294"/>
      <c r="O60" s="295"/>
      <c r="P60" s="295"/>
      <c r="Q60" s="295"/>
      <c r="R60" s="295"/>
      <c r="S60" s="295"/>
      <c r="T60" s="295"/>
      <c r="U60" s="295"/>
      <c r="V60" s="295"/>
      <c r="W60" s="295"/>
      <c r="X60" s="282"/>
      <c r="Y60" s="296"/>
      <c r="Z60" s="282"/>
      <c r="AA60" s="282"/>
      <c r="AD60" s="282"/>
      <c r="AG60" s="282"/>
      <c r="AJ60" s="282"/>
    </row>
    <row r="61" spans="1:61" ht="18" customHeight="1">
      <c r="A61" s="274" t="s">
        <v>298</v>
      </c>
      <c r="C61" s="276"/>
      <c r="D61" s="276"/>
      <c r="E61" s="276"/>
      <c r="F61" s="276"/>
      <c r="G61" s="276"/>
      <c r="H61" s="276"/>
      <c r="I61" s="276"/>
      <c r="J61" s="297"/>
      <c r="K61" s="297"/>
      <c r="L61" s="297"/>
      <c r="M61" s="297"/>
      <c r="N61" s="297"/>
      <c r="O61" s="276"/>
      <c r="P61" s="276"/>
      <c r="Q61" s="298"/>
      <c r="R61" s="298"/>
      <c r="S61" s="298"/>
      <c r="T61" s="298"/>
      <c r="U61" s="298"/>
      <c r="V61" s="298"/>
      <c r="W61" s="298"/>
      <c r="X61" s="298"/>
      <c r="Y61" s="296"/>
      <c r="Z61" s="276"/>
      <c r="AA61" s="276"/>
      <c r="AB61" s="276"/>
    </row>
    <row r="62" spans="1:61" s="273" customFormat="1" ht="18" customHeight="1">
      <c r="B62" s="299" t="s">
        <v>254</v>
      </c>
      <c r="F62" s="300"/>
      <c r="G62" s="300"/>
      <c r="H62" s="300"/>
      <c r="I62" s="300"/>
      <c r="J62" s="300"/>
      <c r="K62" s="300"/>
      <c r="L62" s="300"/>
      <c r="M62" s="300"/>
      <c r="N62" s="300"/>
      <c r="O62" s="300"/>
      <c r="P62" s="300"/>
      <c r="Q62" s="301"/>
      <c r="R62" s="301"/>
      <c r="S62" s="300"/>
      <c r="T62" s="300"/>
      <c r="U62" s="301"/>
      <c r="V62" s="301"/>
      <c r="W62" s="300"/>
      <c r="X62" s="300"/>
      <c r="Y62" s="302"/>
      <c r="Z62" s="300"/>
      <c r="AA62" s="300"/>
      <c r="AB62" s="300"/>
    </row>
    <row r="63" spans="1:61" s="273" customFormat="1" ht="18" customHeight="1">
      <c r="B63" s="299" t="s">
        <v>255</v>
      </c>
      <c r="F63" s="300"/>
      <c r="G63" s="300"/>
      <c r="H63" s="300"/>
      <c r="I63" s="300"/>
      <c r="J63" s="300"/>
      <c r="K63" s="300"/>
      <c r="L63" s="300"/>
      <c r="M63" s="300"/>
      <c r="N63" s="300"/>
      <c r="O63" s="301"/>
      <c r="P63" s="301"/>
      <c r="Q63" s="301"/>
      <c r="R63" s="301"/>
      <c r="S63" s="301"/>
      <c r="T63" s="301"/>
      <c r="U63" s="301"/>
      <c r="V63" s="301"/>
      <c r="W63" s="301"/>
      <c r="X63" s="301"/>
      <c r="Y63" s="302"/>
    </row>
    <row r="64" spans="1:61" s="273" customFormat="1" ht="18" customHeight="1">
      <c r="B64" s="299" t="s">
        <v>403</v>
      </c>
    </row>
    <row r="65" spans="2:14" s="273" customFormat="1" ht="18" customHeight="1">
      <c r="B65" s="299" t="s">
        <v>404</v>
      </c>
    </row>
    <row r="66" spans="2:14" s="273" customFormat="1" ht="18" customHeight="1">
      <c r="B66" s="299" t="s">
        <v>405</v>
      </c>
    </row>
    <row r="71" spans="2:14" ht="18" customHeight="1">
      <c r="C71" s="279"/>
      <c r="D71" s="279"/>
      <c r="E71" s="279"/>
      <c r="F71" s="279"/>
      <c r="G71" s="279"/>
      <c r="H71" s="279"/>
      <c r="I71" s="279"/>
      <c r="J71" s="279"/>
      <c r="K71" s="279"/>
      <c r="L71" s="279"/>
      <c r="M71" s="279"/>
      <c r="N71" s="279"/>
    </row>
  </sheetData>
  <sheetProtection sheet="1" objects="1" scenarios="1" formatRows="0" insertRows="0" deleteRows="0"/>
  <mergeCells count="156">
    <mergeCell ref="AF57:AJ57"/>
    <mergeCell ref="AK57:AO57"/>
    <mergeCell ref="C55:G56"/>
    <mergeCell ref="H55:Q55"/>
    <mergeCell ref="H56:L56"/>
    <mergeCell ref="M56:Q56"/>
    <mergeCell ref="R56:V56"/>
    <mergeCell ref="AF58:AJ58"/>
    <mergeCell ref="AK58:AO58"/>
    <mergeCell ref="C57:G57"/>
    <mergeCell ref="H57:L57"/>
    <mergeCell ref="M57:Q57"/>
    <mergeCell ref="R57:V57"/>
    <mergeCell ref="W57:AD57"/>
    <mergeCell ref="C58:G58"/>
    <mergeCell ref="H58:L58"/>
    <mergeCell ref="M58:Q58"/>
    <mergeCell ref="R58:V58"/>
    <mergeCell ref="W58:AD58"/>
    <mergeCell ref="C39:F40"/>
    <mergeCell ref="C41:F41"/>
    <mergeCell ref="G41:I41"/>
    <mergeCell ref="W56:AD56"/>
    <mergeCell ref="R55:AD55"/>
    <mergeCell ref="AF55:AO55"/>
    <mergeCell ref="AF56:AJ56"/>
    <mergeCell ref="AK56:AO56"/>
    <mergeCell ref="L29:N29"/>
    <mergeCell ref="AB39:AD40"/>
    <mergeCell ref="S41:U41"/>
    <mergeCell ref="V41:X41"/>
    <mergeCell ref="U49:X49"/>
    <mergeCell ref="Y48:AD48"/>
    <mergeCell ref="Y49:Z49"/>
    <mergeCell ref="AA49:AD49"/>
    <mergeCell ref="AE39:AG40"/>
    <mergeCell ref="AH39:AJ40"/>
    <mergeCell ref="AK39:AM40"/>
    <mergeCell ref="AN39:AP40"/>
    <mergeCell ref="AB42:AD42"/>
    <mergeCell ref="AE42:AG42"/>
    <mergeCell ref="AE48:AJ48"/>
    <mergeCell ref="AE49:AF49"/>
    <mergeCell ref="AD5:AN5"/>
    <mergeCell ref="AD6:AN6"/>
    <mergeCell ref="C13:G13"/>
    <mergeCell ref="C11:G11"/>
    <mergeCell ref="C10:G10"/>
    <mergeCell ref="T11:Y11"/>
    <mergeCell ref="T10:Y10"/>
    <mergeCell ref="C12:G12"/>
    <mergeCell ref="T12:Y12"/>
    <mergeCell ref="H11:S11"/>
    <mergeCell ref="H10:S10"/>
    <mergeCell ref="Z11:AN11"/>
    <mergeCell ref="Z10:AN10"/>
    <mergeCell ref="H13:S13"/>
    <mergeCell ref="H12:S12"/>
    <mergeCell ref="Z12:AI12"/>
    <mergeCell ref="AJ12:AN12"/>
    <mergeCell ref="G22:N23"/>
    <mergeCell ref="J41:L41"/>
    <mergeCell ref="S22:V22"/>
    <mergeCell ref="S23:V23"/>
    <mergeCell ref="S24:V24"/>
    <mergeCell ref="C17:AN17"/>
    <mergeCell ref="S28:V28"/>
    <mergeCell ref="S29:V29"/>
    <mergeCell ref="L28:N28"/>
    <mergeCell ref="I21:Z21"/>
    <mergeCell ref="O23:R23"/>
    <mergeCell ref="O22:R22"/>
    <mergeCell ref="G26:K26"/>
    <mergeCell ref="G25:K25"/>
    <mergeCell ref="G24:K24"/>
    <mergeCell ref="L26:N26"/>
    <mergeCell ref="W23:Z23"/>
    <mergeCell ref="W24:Z24"/>
    <mergeCell ref="W25:Z25"/>
    <mergeCell ref="G27:K27"/>
    <mergeCell ref="L27:N27"/>
    <mergeCell ref="G29:K29"/>
    <mergeCell ref="G28:K28"/>
    <mergeCell ref="C22:F23"/>
    <mergeCell ref="O24:R24"/>
    <mergeCell ref="O29:R29"/>
    <mergeCell ref="O27:R27"/>
    <mergeCell ref="O28:R28"/>
    <mergeCell ref="S26:V26"/>
    <mergeCell ref="W22:Z22"/>
    <mergeCell ref="S39:U40"/>
    <mergeCell ref="V39:X40"/>
    <mergeCell ref="Y39:AA40"/>
    <mergeCell ref="AK47:AO49"/>
    <mergeCell ref="AK50:AO50"/>
    <mergeCell ref="AA50:AD50"/>
    <mergeCell ref="AE50:AF50"/>
    <mergeCell ref="AG50:AJ50"/>
    <mergeCell ref="O25:R25"/>
    <mergeCell ref="O26:R26"/>
    <mergeCell ref="M50:N50"/>
    <mergeCell ref="O50:R50"/>
    <mergeCell ref="P39:R40"/>
    <mergeCell ref="Y41:AA41"/>
    <mergeCell ref="W26:Z26"/>
    <mergeCell ref="S25:V25"/>
    <mergeCell ref="AG49:AJ49"/>
    <mergeCell ref="L25:N25"/>
    <mergeCell ref="C50:G50"/>
    <mergeCell ref="S50:T50"/>
    <mergeCell ref="U50:X50"/>
    <mergeCell ref="Y50:Z50"/>
    <mergeCell ref="C47:G49"/>
    <mergeCell ref="M47:AJ47"/>
    <mergeCell ref="H47:L49"/>
    <mergeCell ref="H50:L50"/>
    <mergeCell ref="L24:N24"/>
    <mergeCell ref="M49:N49"/>
    <mergeCell ref="O49:R49"/>
    <mergeCell ref="M48:R48"/>
    <mergeCell ref="S48:X48"/>
    <mergeCell ref="S49:T49"/>
    <mergeCell ref="C24:F29"/>
    <mergeCell ref="W27:Z27"/>
    <mergeCell ref="W28:Z28"/>
    <mergeCell ref="W29:Z29"/>
    <mergeCell ref="S27:V27"/>
    <mergeCell ref="M41:O41"/>
    <mergeCell ref="P41:R41"/>
    <mergeCell ref="G39:I40"/>
    <mergeCell ref="J39:L40"/>
    <mergeCell ref="M39:O40"/>
    <mergeCell ref="A3:AP3"/>
    <mergeCell ref="G21:H21"/>
    <mergeCell ref="X6:AC6"/>
    <mergeCell ref="X5:AC5"/>
    <mergeCell ref="C35:U35"/>
    <mergeCell ref="C36:U36"/>
    <mergeCell ref="V36:AN36"/>
    <mergeCell ref="V35:AN35"/>
    <mergeCell ref="J42:L42"/>
    <mergeCell ref="M42:O42"/>
    <mergeCell ref="P42:R42"/>
    <mergeCell ref="S42:U42"/>
    <mergeCell ref="V42:X42"/>
    <mergeCell ref="Y42:AA42"/>
    <mergeCell ref="C42:F42"/>
    <mergeCell ref="G42:I42"/>
    <mergeCell ref="AH41:AJ41"/>
    <mergeCell ref="AK41:AM41"/>
    <mergeCell ref="AN41:AP41"/>
    <mergeCell ref="AH42:AJ42"/>
    <mergeCell ref="AK42:AM42"/>
    <mergeCell ref="AN42:AP42"/>
    <mergeCell ref="AB41:AD41"/>
    <mergeCell ref="AE41:AG41"/>
  </mergeCells>
  <phoneticPr fontId="2"/>
  <printOptions horizontalCentered="1"/>
  <pageMargins left="0.39370078740157483" right="0.39370078740157483" top="0.59055118110236227" bottom="0.59055118110236227" header="0.19685039370078741" footer="0.19685039370078741"/>
  <pageSetup paperSize="9" scale="63" fitToHeight="0" orientation="portrait" r:id="rId1"/>
  <rowBreaks count="1" manualBreakCount="1">
    <brk id="37"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E08F54CC-9E4F-477D-9628-E22613424C7D}">
          <x14:formula1>
            <xm:f>'リスト（編集しないこと）'!$C$3:$C$7</xm:f>
          </x14:formula1>
          <xm:sqref>AA21:AG21</xm:sqref>
        </x14:dataValidation>
        <x14:dataValidation type="list" allowBlank="1" showInputMessage="1" showErrorMessage="1" xr:uid="{6AFDCB80-F923-4C40-B122-2331AF17B1EE}">
          <x14:formula1>
            <xm:f>'リスト（編集しないこと）'!$J$3:$J$4</xm:f>
          </x14:formula1>
          <xm:sqref>C57:G58</xm:sqref>
        </x14:dataValidation>
        <x14:dataValidation type="list" allowBlank="1" showInputMessage="1" showErrorMessage="1" xr:uid="{5A98AC30-CD7A-4922-BB24-0FD9CA47B526}">
          <x14:formula1>
            <xm:f>'リスト（編集しないこと）'!$K$3:$K$4</xm:f>
          </x14:formula1>
          <xm:sqref>AF57:AJ57</xm:sqref>
        </x14:dataValidation>
        <x14:dataValidation type="list" allowBlank="1" showInputMessage="1" showErrorMessage="1" xr:uid="{AAD4550B-E2BB-40C5-8FEB-955E6CD04DF7}">
          <x14:formula1>
            <xm:f>'リスト（編集しないこと）'!$C$3:$C$6</xm:f>
          </x14:formula1>
          <xm:sqref>I21:Z21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A62A4-6A7B-4246-857C-FE0D4C5F3E36}">
  <sheetPr>
    <tabColor rgb="FFFFCCFF"/>
  </sheetPr>
  <dimension ref="A1:I60"/>
  <sheetViews>
    <sheetView view="pageBreakPreview" zoomScale="80" zoomScaleNormal="100" zoomScaleSheetLayoutView="80" workbookViewId="0">
      <selection activeCell="M14" sqref="M14"/>
    </sheetView>
  </sheetViews>
  <sheetFormatPr defaultRowHeight="18.75"/>
  <cols>
    <col min="1" max="1" width="5.5" customWidth="1"/>
    <col min="2" max="2" width="5.125" customWidth="1"/>
    <col min="3" max="3" width="6.125" customWidth="1"/>
    <col min="4" max="4" width="5" customWidth="1"/>
    <col min="5" max="5" width="5.375" customWidth="1"/>
    <col min="6" max="6" width="81.75" customWidth="1"/>
    <col min="8" max="8" width="12.5" customWidth="1"/>
    <col min="9" max="9" width="0.75" customWidth="1"/>
  </cols>
  <sheetData>
    <row r="1" spans="1:9" ht="3.75" customHeight="1" thickBot="1"/>
    <row r="2" spans="1:9" ht="39" customHeight="1">
      <c r="A2" s="730" t="s">
        <v>307</v>
      </c>
      <c r="B2" s="731"/>
      <c r="C2" s="731"/>
      <c r="D2" s="731"/>
      <c r="E2" s="731"/>
      <c r="F2" s="731"/>
      <c r="G2" s="731"/>
      <c r="H2" s="732"/>
    </row>
    <row r="3" spans="1:9" ht="29.45" customHeight="1">
      <c r="A3" s="733" t="s">
        <v>308</v>
      </c>
      <c r="B3" s="734"/>
      <c r="C3" s="734"/>
      <c r="D3" s="734"/>
      <c r="E3" s="734"/>
      <c r="F3" s="735"/>
      <c r="G3" s="736"/>
      <c r="H3" s="737"/>
    </row>
    <row r="4" spans="1:9" ht="29.45" customHeight="1">
      <c r="A4" s="738" t="s">
        <v>309</v>
      </c>
      <c r="B4" s="739"/>
      <c r="C4" s="739"/>
      <c r="D4" s="739"/>
      <c r="E4" s="740"/>
      <c r="F4" s="735"/>
      <c r="G4" s="736"/>
      <c r="H4" s="737"/>
    </row>
    <row r="5" spans="1:9" ht="45" customHeight="1">
      <c r="A5" s="728" t="s">
        <v>310</v>
      </c>
      <c r="B5" s="729"/>
      <c r="C5" s="729"/>
      <c r="D5" s="729"/>
      <c r="E5" s="29" t="s">
        <v>311</v>
      </c>
      <c r="F5" s="28" t="s">
        <v>312</v>
      </c>
      <c r="G5" s="87" t="s">
        <v>535</v>
      </c>
      <c r="H5" s="30" t="s">
        <v>313</v>
      </c>
      <c r="I5" s="31"/>
    </row>
    <row r="6" spans="1:9" ht="39">
      <c r="A6" s="707" t="s">
        <v>314</v>
      </c>
      <c r="B6" s="708"/>
      <c r="C6" s="708"/>
      <c r="D6" s="709"/>
      <c r="E6" s="32">
        <v>1</v>
      </c>
      <c r="F6" s="33" t="s">
        <v>315</v>
      </c>
      <c r="G6" s="86"/>
      <c r="H6" s="35" t="s">
        <v>305</v>
      </c>
    </row>
    <row r="7" spans="1:9" ht="33">
      <c r="A7" s="710"/>
      <c r="B7" s="711"/>
      <c r="C7" s="711"/>
      <c r="D7" s="712"/>
      <c r="E7" s="36">
        <v>2</v>
      </c>
      <c r="F7" s="37" t="s">
        <v>316</v>
      </c>
      <c r="G7" s="86"/>
      <c r="H7" s="35" t="s">
        <v>305</v>
      </c>
    </row>
    <row r="8" spans="1:9" ht="33">
      <c r="A8" s="713" t="s">
        <v>317</v>
      </c>
      <c r="B8" s="700" t="s">
        <v>318</v>
      </c>
      <c r="C8" s="700"/>
      <c r="D8" s="700"/>
      <c r="E8" s="38">
        <v>1</v>
      </c>
      <c r="F8" s="39" t="s">
        <v>319</v>
      </c>
      <c r="G8" s="86"/>
      <c r="H8" s="35" t="s">
        <v>305</v>
      </c>
    </row>
    <row r="9" spans="1:9" ht="33">
      <c r="A9" s="714"/>
      <c r="B9" s="700"/>
      <c r="C9" s="700"/>
      <c r="D9" s="700"/>
      <c r="E9" s="38">
        <v>2</v>
      </c>
      <c r="F9" s="33" t="s">
        <v>320</v>
      </c>
      <c r="G9" s="86"/>
      <c r="H9" s="35" t="s">
        <v>305</v>
      </c>
    </row>
    <row r="10" spans="1:9" ht="39" customHeight="1">
      <c r="A10" s="714"/>
      <c r="B10" s="700"/>
      <c r="C10" s="700"/>
      <c r="D10" s="700"/>
      <c r="E10" s="38">
        <v>3</v>
      </c>
      <c r="F10" s="33" t="s">
        <v>321</v>
      </c>
      <c r="G10" s="86"/>
      <c r="H10" s="40" t="s">
        <v>322</v>
      </c>
    </row>
    <row r="11" spans="1:9" ht="33">
      <c r="A11" s="714"/>
      <c r="B11" s="700"/>
      <c r="C11" s="700"/>
      <c r="D11" s="700"/>
      <c r="E11" s="38">
        <v>4</v>
      </c>
      <c r="F11" s="41" t="s">
        <v>323</v>
      </c>
      <c r="G11" s="86"/>
      <c r="H11" s="35"/>
    </row>
    <row r="12" spans="1:9" ht="39">
      <c r="A12" s="714"/>
      <c r="B12" s="700"/>
      <c r="C12" s="700"/>
      <c r="D12" s="700"/>
      <c r="E12" s="38">
        <v>5</v>
      </c>
      <c r="F12" s="42" t="s">
        <v>324</v>
      </c>
      <c r="G12" s="86"/>
      <c r="H12" s="35"/>
    </row>
    <row r="13" spans="1:9" ht="33">
      <c r="A13" s="714"/>
      <c r="B13" s="700"/>
      <c r="C13" s="700"/>
      <c r="D13" s="700"/>
      <c r="E13" s="38">
        <v>6</v>
      </c>
      <c r="F13" s="42" t="s">
        <v>325</v>
      </c>
      <c r="G13" s="86"/>
      <c r="H13" s="35" t="s">
        <v>326</v>
      </c>
    </row>
    <row r="14" spans="1:9" ht="33">
      <c r="A14" s="714"/>
      <c r="B14" s="700"/>
      <c r="C14" s="700"/>
      <c r="D14" s="700"/>
      <c r="E14" s="38">
        <v>7</v>
      </c>
      <c r="F14" s="42" t="s">
        <v>327</v>
      </c>
      <c r="G14" s="86"/>
      <c r="H14" s="35" t="s">
        <v>326</v>
      </c>
    </row>
    <row r="15" spans="1:9" ht="39">
      <c r="A15" s="714"/>
      <c r="B15" s="700"/>
      <c r="C15" s="700"/>
      <c r="D15" s="700"/>
      <c r="E15" s="38">
        <v>8</v>
      </c>
      <c r="F15" s="33" t="s">
        <v>328</v>
      </c>
      <c r="G15" s="86"/>
      <c r="H15" s="35" t="s">
        <v>326</v>
      </c>
    </row>
    <row r="16" spans="1:9" ht="33">
      <c r="A16" s="714"/>
      <c r="B16" s="700"/>
      <c r="C16" s="700"/>
      <c r="D16" s="700"/>
      <c r="E16" s="43">
        <v>9</v>
      </c>
      <c r="F16" s="39" t="s">
        <v>329</v>
      </c>
      <c r="G16" s="86"/>
      <c r="H16" s="35"/>
    </row>
    <row r="17" spans="1:8" ht="33">
      <c r="A17" s="715"/>
      <c r="B17" s="700"/>
      <c r="C17" s="700"/>
      <c r="D17" s="700"/>
      <c r="E17" s="43">
        <v>10</v>
      </c>
      <c r="F17" s="41" t="s">
        <v>330</v>
      </c>
      <c r="G17" s="86"/>
      <c r="H17" s="35" t="s">
        <v>331</v>
      </c>
    </row>
    <row r="18" spans="1:8" ht="39.75" customHeight="1">
      <c r="A18" s="716" t="s">
        <v>332</v>
      </c>
      <c r="B18" s="44"/>
      <c r="C18" s="44"/>
      <c r="D18" s="44"/>
      <c r="E18" s="45">
        <v>11</v>
      </c>
      <c r="F18" s="46" t="s">
        <v>333</v>
      </c>
      <c r="G18" s="86"/>
      <c r="H18" s="35" t="s">
        <v>305</v>
      </c>
    </row>
    <row r="19" spans="1:8" ht="28.5" customHeight="1">
      <c r="A19" s="714"/>
      <c r="B19" s="717" t="s">
        <v>334</v>
      </c>
      <c r="C19" s="717" t="s">
        <v>335</v>
      </c>
      <c r="D19" s="720" t="s">
        <v>336</v>
      </c>
      <c r="E19" s="725" t="s">
        <v>337</v>
      </c>
      <c r="F19" s="703" t="s">
        <v>338</v>
      </c>
      <c r="G19" s="704"/>
      <c r="H19" s="705"/>
    </row>
    <row r="20" spans="1:8" ht="28.5" customHeight="1">
      <c r="A20" s="714"/>
      <c r="B20" s="718"/>
      <c r="C20" s="718"/>
      <c r="D20" s="721"/>
      <c r="E20" s="726"/>
      <c r="F20" s="691" t="s">
        <v>339</v>
      </c>
      <c r="G20" s="692"/>
      <c r="H20" s="693"/>
    </row>
    <row r="21" spans="1:8" ht="39" customHeight="1">
      <c r="A21" s="714"/>
      <c r="B21" s="718"/>
      <c r="C21" s="718"/>
      <c r="D21" s="721"/>
      <c r="E21" s="706" t="s">
        <v>340</v>
      </c>
      <c r="F21" s="691" t="s">
        <v>341</v>
      </c>
      <c r="G21" s="692"/>
      <c r="H21" s="693"/>
    </row>
    <row r="22" spans="1:8" ht="22.5" customHeight="1">
      <c r="A22" s="714"/>
      <c r="B22" s="718"/>
      <c r="C22" s="718"/>
      <c r="D22" s="721"/>
      <c r="E22" s="706"/>
      <c r="F22" s="47" t="s">
        <v>342</v>
      </c>
      <c r="G22" s="48"/>
      <c r="H22" s="49"/>
    </row>
    <row r="23" spans="1:8" ht="22.5" customHeight="1">
      <c r="A23" s="714"/>
      <c r="B23" s="718"/>
      <c r="C23" s="718"/>
      <c r="D23" s="721"/>
      <c r="E23" s="706"/>
      <c r="F23" s="47" t="s">
        <v>343</v>
      </c>
      <c r="G23" s="48"/>
      <c r="H23" s="49"/>
    </row>
    <row r="24" spans="1:8" ht="22.5" customHeight="1">
      <c r="A24" s="714"/>
      <c r="B24" s="718"/>
      <c r="C24" s="718"/>
      <c r="D24" s="721"/>
      <c r="E24" s="706"/>
      <c r="F24" s="691" t="s">
        <v>344</v>
      </c>
      <c r="G24" s="692"/>
      <c r="H24" s="693"/>
    </row>
    <row r="25" spans="1:8" ht="22.5" customHeight="1">
      <c r="A25" s="714"/>
      <c r="B25" s="718"/>
      <c r="C25" s="718"/>
      <c r="D25" s="721"/>
      <c r="E25" s="706"/>
      <c r="F25" s="691" t="s">
        <v>345</v>
      </c>
      <c r="G25" s="692"/>
      <c r="H25" s="693"/>
    </row>
    <row r="26" spans="1:8" ht="22.5" customHeight="1">
      <c r="A26" s="714"/>
      <c r="B26" s="718"/>
      <c r="C26" s="718"/>
      <c r="D26" s="721"/>
      <c r="E26" s="727" t="s">
        <v>346</v>
      </c>
      <c r="F26" s="691" t="s">
        <v>347</v>
      </c>
      <c r="G26" s="692"/>
      <c r="H26" s="693"/>
    </row>
    <row r="27" spans="1:8" ht="22.5" customHeight="1">
      <c r="A27" s="714"/>
      <c r="B27" s="718"/>
      <c r="C27" s="718"/>
      <c r="D27" s="721"/>
      <c r="E27" s="702"/>
      <c r="F27" s="691" t="s">
        <v>348</v>
      </c>
      <c r="G27" s="692"/>
      <c r="H27" s="693"/>
    </row>
    <row r="28" spans="1:8" ht="22.5" customHeight="1">
      <c r="A28" s="714"/>
      <c r="B28" s="718"/>
      <c r="C28" s="718"/>
      <c r="D28" s="721"/>
      <c r="E28" s="701" t="s">
        <v>349</v>
      </c>
      <c r="F28" s="691" t="s">
        <v>350</v>
      </c>
      <c r="G28" s="692"/>
      <c r="H28" s="693"/>
    </row>
    <row r="29" spans="1:8" ht="22.5" customHeight="1">
      <c r="A29" s="714"/>
      <c r="B29" s="718"/>
      <c r="C29" s="718"/>
      <c r="D29" s="722"/>
      <c r="E29" s="702"/>
      <c r="F29" s="691" t="s">
        <v>351</v>
      </c>
      <c r="G29" s="692"/>
      <c r="H29" s="693"/>
    </row>
    <row r="30" spans="1:8" ht="22.5" customHeight="1">
      <c r="A30" s="714"/>
      <c r="B30" s="718"/>
      <c r="C30" s="718"/>
      <c r="D30" s="723" t="s">
        <v>352</v>
      </c>
      <c r="E30" s="724"/>
      <c r="F30" s="691" t="s">
        <v>353</v>
      </c>
      <c r="G30" s="692"/>
      <c r="H30" s="693"/>
    </row>
    <row r="31" spans="1:8" ht="22.5" customHeight="1">
      <c r="A31" s="714"/>
      <c r="B31" s="718"/>
      <c r="C31" s="718"/>
      <c r="D31" s="724"/>
      <c r="E31" s="724"/>
      <c r="F31" s="691" t="s">
        <v>354</v>
      </c>
      <c r="G31" s="692"/>
      <c r="H31" s="693"/>
    </row>
    <row r="32" spans="1:8" ht="22.5" customHeight="1">
      <c r="A32" s="714"/>
      <c r="B32" s="718"/>
      <c r="C32" s="718"/>
      <c r="D32" s="700" t="s">
        <v>355</v>
      </c>
      <c r="E32" s="700"/>
      <c r="F32" s="691" t="s">
        <v>356</v>
      </c>
      <c r="G32" s="692"/>
      <c r="H32" s="693"/>
    </row>
    <row r="33" spans="1:8" ht="22.5" customHeight="1">
      <c r="A33" s="714"/>
      <c r="B33" s="718"/>
      <c r="C33" s="718"/>
      <c r="D33" s="700"/>
      <c r="E33" s="700"/>
      <c r="F33" s="691" t="s">
        <v>357</v>
      </c>
      <c r="G33" s="692"/>
      <c r="H33" s="693"/>
    </row>
    <row r="34" spans="1:8" ht="22.5" customHeight="1">
      <c r="A34" s="714"/>
      <c r="B34" s="718"/>
      <c r="C34" s="718"/>
      <c r="D34" s="700"/>
      <c r="E34" s="700"/>
      <c r="F34" s="691" t="s">
        <v>358</v>
      </c>
      <c r="G34" s="692"/>
      <c r="H34" s="693"/>
    </row>
    <row r="35" spans="1:8" ht="22.5" customHeight="1">
      <c r="A35" s="714"/>
      <c r="B35" s="718"/>
      <c r="C35" s="718"/>
      <c r="D35" s="700" t="s">
        <v>359</v>
      </c>
      <c r="E35" s="700"/>
      <c r="F35" s="688" t="s">
        <v>360</v>
      </c>
      <c r="G35" s="689"/>
      <c r="H35" s="690"/>
    </row>
    <row r="36" spans="1:8" ht="39" customHeight="1">
      <c r="A36" s="714"/>
      <c r="B36" s="718"/>
      <c r="C36" s="718"/>
      <c r="D36" s="700"/>
      <c r="E36" s="700"/>
      <c r="F36" s="691" t="s">
        <v>361</v>
      </c>
      <c r="G36" s="692"/>
      <c r="H36" s="693"/>
    </row>
    <row r="37" spans="1:8" ht="39" customHeight="1">
      <c r="A37" s="714"/>
      <c r="B37" s="718"/>
      <c r="C37" s="718"/>
      <c r="D37" s="700"/>
      <c r="E37" s="700"/>
      <c r="F37" s="691" t="s">
        <v>362</v>
      </c>
      <c r="G37" s="692"/>
      <c r="H37" s="693"/>
    </row>
    <row r="38" spans="1:8" ht="54" customHeight="1">
      <c r="A38" s="714"/>
      <c r="B38" s="718"/>
      <c r="C38" s="718"/>
      <c r="D38" s="700"/>
      <c r="E38" s="700"/>
      <c r="F38" s="694" t="s">
        <v>363</v>
      </c>
      <c r="G38" s="695"/>
      <c r="H38" s="696"/>
    </row>
    <row r="39" spans="1:8" ht="22.5" customHeight="1">
      <c r="A39" s="714"/>
      <c r="B39" s="718"/>
      <c r="C39" s="718"/>
      <c r="D39" s="700"/>
      <c r="E39" s="700"/>
      <c r="F39" s="691" t="s">
        <v>364</v>
      </c>
      <c r="G39" s="692"/>
      <c r="H39" s="693"/>
    </row>
    <row r="40" spans="1:8" ht="22.5" customHeight="1">
      <c r="A40" s="715"/>
      <c r="B40" s="719"/>
      <c r="C40" s="719"/>
      <c r="D40" s="700"/>
      <c r="E40" s="700"/>
      <c r="F40" s="697" t="s">
        <v>365</v>
      </c>
      <c r="G40" s="698"/>
      <c r="H40" s="699"/>
    </row>
    <row r="41" spans="1:8" ht="22.5" customHeight="1">
      <c r="A41" s="684" t="s">
        <v>366</v>
      </c>
      <c r="B41" s="50"/>
      <c r="C41" s="50"/>
      <c r="D41" s="51"/>
      <c r="E41" s="52">
        <v>12</v>
      </c>
      <c r="F41" s="53"/>
      <c r="G41" s="34"/>
      <c r="H41" s="35"/>
    </row>
    <row r="42" spans="1:8" ht="22.5" customHeight="1">
      <c r="A42" s="685"/>
      <c r="B42" s="54"/>
      <c r="C42" s="54"/>
      <c r="D42" s="55"/>
      <c r="E42" s="45">
        <v>13</v>
      </c>
      <c r="F42" s="56"/>
      <c r="G42" s="34"/>
      <c r="H42" s="35"/>
    </row>
    <row r="43" spans="1:8" ht="22.5" customHeight="1" thickBot="1">
      <c r="A43" s="686"/>
      <c r="B43" s="57"/>
      <c r="C43" s="57"/>
      <c r="D43" s="58"/>
      <c r="E43" s="59">
        <v>14</v>
      </c>
      <c r="F43" s="60"/>
      <c r="G43" s="61"/>
      <c r="H43" s="62"/>
    </row>
    <row r="44" spans="1:8" ht="5.25" customHeight="1">
      <c r="A44" s="63"/>
      <c r="B44" s="63"/>
      <c r="C44" s="63"/>
      <c r="D44" s="63"/>
      <c r="E44" s="63"/>
      <c r="F44" s="63"/>
    </row>
    <row r="45" spans="1:8" ht="16.5" customHeight="1">
      <c r="A45" s="64" t="s">
        <v>367</v>
      </c>
      <c r="B45" s="63"/>
      <c r="C45" s="63"/>
      <c r="D45" s="63"/>
      <c r="E45" s="63"/>
      <c r="F45" s="63"/>
    </row>
    <row r="46" spans="1:8" ht="15" customHeight="1">
      <c r="A46" s="687" t="s">
        <v>368</v>
      </c>
      <c r="B46" s="687"/>
      <c r="C46" s="687"/>
      <c r="D46" s="687"/>
      <c r="E46" s="687"/>
      <c r="F46" s="687"/>
      <c r="G46" s="687"/>
      <c r="H46" s="687"/>
    </row>
    <row r="48" spans="1:8">
      <c r="A48" t="s">
        <v>369</v>
      </c>
    </row>
    <row r="49" spans="1:1">
      <c r="A49" t="s">
        <v>370</v>
      </c>
    </row>
    <row r="50" spans="1:1">
      <c r="A50" t="s">
        <v>371</v>
      </c>
    </row>
    <row r="51" spans="1:1">
      <c r="A51" t="s">
        <v>372</v>
      </c>
    </row>
    <row r="52" spans="1:1">
      <c r="A52" t="s">
        <v>373</v>
      </c>
    </row>
    <row r="53" spans="1:1">
      <c r="A53" t="s">
        <v>374</v>
      </c>
    </row>
    <row r="54" spans="1:1">
      <c r="A54" t="s">
        <v>375</v>
      </c>
    </row>
    <row r="55" spans="1:1">
      <c r="A55" t="s">
        <v>376</v>
      </c>
    </row>
    <row r="56" spans="1:1">
      <c r="A56" t="s">
        <v>377</v>
      </c>
    </row>
    <row r="57" spans="1:1">
      <c r="A57" t="s">
        <v>378</v>
      </c>
    </row>
    <row r="58" spans="1:1">
      <c r="A58" t="s">
        <v>379</v>
      </c>
    </row>
    <row r="59" spans="1:1">
      <c r="A59" t="s">
        <v>380</v>
      </c>
    </row>
    <row r="60" spans="1:1">
      <c r="A60" t="s">
        <v>381</v>
      </c>
    </row>
  </sheetData>
  <mergeCells count="42">
    <mergeCell ref="A5:D5"/>
    <mergeCell ref="A2:H2"/>
    <mergeCell ref="A3:E3"/>
    <mergeCell ref="F3:H3"/>
    <mergeCell ref="A4:E4"/>
    <mergeCell ref="F4:H4"/>
    <mergeCell ref="A6:D7"/>
    <mergeCell ref="A8:A17"/>
    <mergeCell ref="B8:D17"/>
    <mergeCell ref="A18:A40"/>
    <mergeCell ref="B19:B40"/>
    <mergeCell ref="C19:C40"/>
    <mergeCell ref="D19:D29"/>
    <mergeCell ref="D30:E31"/>
    <mergeCell ref="D35:E40"/>
    <mergeCell ref="E19:E20"/>
    <mergeCell ref="E26:E27"/>
    <mergeCell ref="F19:H19"/>
    <mergeCell ref="F20:H20"/>
    <mergeCell ref="E21:E25"/>
    <mergeCell ref="F21:H21"/>
    <mergeCell ref="F24:H24"/>
    <mergeCell ref="F25:H25"/>
    <mergeCell ref="F26:H26"/>
    <mergeCell ref="F27:H27"/>
    <mergeCell ref="E28:E29"/>
    <mergeCell ref="F28:H28"/>
    <mergeCell ref="F29:H29"/>
    <mergeCell ref="F30:H30"/>
    <mergeCell ref="F31:H31"/>
    <mergeCell ref="D32:E34"/>
    <mergeCell ref="F32:H32"/>
    <mergeCell ref="F33:H33"/>
    <mergeCell ref="F34:H34"/>
    <mergeCell ref="A41:A43"/>
    <mergeCell ref="A46:H46"/>
    <mergeCell ref="F35:H35"/>
    <mergeCell ref="F36:H36"/>
    <mergeCell ref="F37:H37"/>
    <mergeCell ref="F38:H38"/>
    <mergeCell ref="F39:H39"/>
    <mergeCell ref="F40:H40"/>
  </mergeCells>
  <phoneticPr fontId="2"/>
  <dataValidations count="2">
    <dataValidation type="list" allowBlank="1" showInputMessage="1" showErrorMessage="1" sqref="G41:G43" xr:uid="{2A5501D4-3CCE-4D27-AC4C-5E1197A8A1EA}">
      <formula1>$A$48:$A$60</formula1>
    </dataValidation>
    <dataValidation type="list" allowBlank="1" showInputMessage="1" showErrorMessage="1" sqref="G22:G23" xr:uid="{5EEBE997-DFA3-4795-BDA6-35C351AAA173}">
      <formula1>"□,☑"</formula1>
    </dataValidation>
  </dataValidations>
  <pageMargins left="0.7" right="0.7" top="0.75" bottom="0.75" header="0.3" footer="0.3"/>
  <pageSetup paperSize="9" scale="56" orientation="portrait" r:id="rId1"/>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4" r:id="rId4" name="Check Box 4">
              <controlPr defaultSize="0" autoFill="0" autoLine="0" autoPict="0">
                <anchor moveWithCells="1">
                  <from>
                    <xdr:col>6</xdr:col>
                    <xdr:colOff>333375</xdr:colOff>
                    <xdr:row>5</xdr:row>
                    <xdr:rowOff>200025</xdr:rowOff>
                  </from>
                  <to>
                    <xdr:col>7</xdr:col>
                    <xdr:colOff>285750</xdr:colOff>
                    <xdr:row>5</xdr:row>
                    <xdr:rowOff>438150</xdr:rowOff>
                  </to>
                </anchor>
              </controlPr>
            </control>
          </mc:Choice>
        </mc:AlternateContent>
        <mc:AlternateContent xmlns:mc="http://schemas.openxmlformats.org/markup-compatibility/2006">
          <mc:Choice Requires="x14">
            <control shapeId="10245" r:id="rId5" name="Check Box 5">
              <controlPr defaultSize="0" autoFill="0" autoLine="0" autoPict="0">
                <anchor moveWithCells="1">
                  <from>
                    <xdr:col>6</xdr:col>
                    <xdr:colOff>333375</xdr:colOff>
                    <xdr:row>6</xdr:row>
                    <xdr:rowOff>200025</xdr:rowOff>
                  </from>
                  <to>
                    <xdr:col>7</xdr:col>
                    <xdr:colOff>285750</xdr:colOff>
                    <xdr:row>7</xdr:row>
                    <xdr:rowOff>28575</xdr:rowOff>
                  </to>
                </anchor>
              </controlPr>
            </control>
          </mc:Choice>
        </mc:AlternateContent>
        <mc:AlternateContent xmlns:mc="http://schemas.openxmlformats.org/markup-compatibility/2006">
          <mc:Choice Requires="x14">
            <control shapeId="10246" r:id="rId6" name="Check Box 6">
              <controlPr defaultSize="0" autoFill="0" autoLine="0" autoPict="0">
                <anchor moveWithCells="1">
                  <from>
                    <xdr:col>6</xdr:col>
                    <xdr:colOff>333375</xdr:colOff>
                    <xdr:row>7</xdr:row>
                    <xdr:rowOff>200025</xdr:rowOff>
                  </from>
                  <to>
                    <xdr:col>7</xdr:col>
                    <xdr:colOff>285750</xdr:colOff>
                    <xdr:row>8</xdr:row>
                    <xdr:rowOff>28575</xdr:rowOff>
                  </to>
                </anchor>
              </controlPr>
            </control>
          </mc:Choice>
        </mc:AlternateContent>
        <mc:AlternateContent xmlns:mc="http://schemas.openxmlformats.org/markup-compatibility/2006">
          <mc:Choice Requires="x14">
            <control shapeId="10247" r:id="rId7" name="Check Box 7">
              <controlPr defaultSize="0" autoFill="0" autoLine="0" autoPict="0">
                <anchor moveWithCells="1">
                  <from>
                    <xdr:col>6</xdr:col>
                    <xdr:colOff>333375</xdr:colOff>
                    <xdr:row>8</xdr:row>
                    <xdr:rowOff>200025</xdr:rowOff>
                  </from>
                  <to>
                    <xdr:col>7</xdr:col>
                    <xdr:colOff>285750</xdr:colOff>
                    <xdr:row>9</xdr:row>
                    <xdr:rowOff>28575</xdr:rowOff>
                  </to>
                </anchor>
              </controlPr>
            </control>
          </mc:Choice>
        </mc:AlternateContent>
        <mc:AlternateContent xmlns:mc="http://schemas.openxmlformats.org/markup-compatibility/2006">
          <mc:Choice Requires="x14">
            <control shapeId="10248" r:id="rId8" name="Check Box 8">
              <controlPr defaultSize="0" autoFill="0" autoLine="0" autoPict="0">
                <anchor moveWithCells="1">
                  <from>
                    <xdr:col>6</xdr:col>
                    <xdr:colOff>333375</xdr:colOff>
                    <xdr:row>9</xdr:row>
                    <xdr:rowOff>200025</xdr:rowOff>
                  </from>
                  <to>
                    <xdr:col>7</xdr:col>
                    <xdr:colOff>285750</xdr:colOff>
                    <xdr:row>9</xdr:row>
                    <xdr:rowOff>438150</xdr:rowOff>
                  </to>
                </anchor>
              </controlPr>
            </control>
          </mc:Choice>
        </mc:AlternateContent>
        <mc:AlternateContent xmlns:mc="http://schemas.openxmlformats.org/markup-compatibility/2006">
          <mc:Choice Requires="x14">
            <control shapeId="10249" r:id="rId9" name="Check Box 9">
              <controlPr defaultSize="0" autoFill="0" autoLine="0" autoPict="0">
                <anchor moveWithCells="1">
                  <from>
                    <xdr:col>6</xdr:col>
                    <xdr:colOff>333375</xdr:colOff>
                    <xdr:row>10</xdr:row>
                    <xdr:rowOff>200025</xdr:rowOff>
                  </from>
                  <to>
                    <xdr:col>7</xdr:col>
                    <xdr:colOff>285750</xdr:colOff>
                    <xdr:row>11</xdr:row>
                    <xdr:rowOff>28575</xdr:rowOff>
                  </to>
                </anchor>
              </controlPr>
            </control>
          </mc:Choice>
        </mc:AlternateContent>
        <mc:AlternateContent xmlns:mc="http://schemas.openxmlformats.org/markup-compatibility/2006">
          <mc:Choice Requires="x14">
            <control shapeId="10250" r:id="rId10" name="Check Box 10">
              <controlPr defaultSize="0" autoFill="0" autoLine="0" autoPict="0">
                <anchor moveWithCells="1">
                  <from>
                    <xdr:col>6</xdr:col>
                    <xdr:colOff>333375</xdr:colOff>
                    <xdr:row>11</xdr:row>
                    <xdr:rowOff>200025</xdr:rowOff>
                  </from>
                  <to>
                    <xdr:col>7</xdr:col>
                    <xdr:colOff>285750</xdr:colOff>
                    <xdr:row>11</xdr:row>
                    <xdr:rowOff>438150</xdr:rowOff>
                  </to>
                </anchor>
              </controlPr>
            </control>
          </mc:Choice>
        </mc:AlternateContent>
        <mc:AlternateContent xmlns:mc="http://schemas.openxmlformats.org/markup-compatibility/2006">
          <mc:Choice Requires="x14">
            <control shapeId="10251" r:id="rId11" name="Check Box 11">
              <controlPr defaultSize="0" autoFill="0" autoLine="0" autoPict="0">
                <anchor moveWithCells="1">
                  <from>
                    <xdr:col>6</xdr:col>
                    <xdr:colOff>333375</xdr:colOff>
                    <xdr:row>12</xdr:row>
                    <xdr:rowOff>200025</xdr:rowOff>
                  </from>
                  <to>
                    <xdr:col>7</xdr:col>
                    <xdr:colOff>285750</xdr:colOff>
                    <xdr:row>13</xdr:row>
                    <xdr:rowOff>28575</xdr:rowOff>
                  </to>
                </anchor>
              </controlPr>
            </control>
          </mc:Choice>
        </mc:AlternateContent>
        <mc:AlternateContent xmlns:mc="http://schemas.openxmlformats.org/markup-compatibility/2006">
          <mc:Choice Requires="x14">
            <control shapeId="10252" r:id="rId12" name="Check Box 12">
              <controlPr defaultSize="0" autoFill="0" autoLine="0" autoPict="0">
                <anchor moveWithCells="1">
                  <from>
                    <xdr:col>6</xdr:col>
                    <xdr:colOff>333375</xdr:colOff>
                    <xdr:row>13</xdr:row>
                    <xdr:rowOff>200025</xdr:rowOff>
                  </from>
                  <to>
                    <xdr:col>7</xdr:col>
                    <xdr:colOff>285750</xdr:colOff>
                    <xdr:row>14</xdr:row>
                    <xdr:rowOff>28575</xdr:rowOff>
                  </to>
                </anchor>
              </controlPr>
            </control>
          </mc:Choice>
        </mc:AlternateContent>
        <mc:AlternateContent xmlns:mc="http://schemas.openxmlformats.org/markup-compatibility/2006">
          <mc:Choice Requires="x14">
            <control shapeId="10253" r:id="rId13" name="Check Box 13">
              <controlPr defaultSize="0" autoFill="0" autoLine="0" autoPict="0">
                <anchor moveWithCells="1">
                  <from>
                    <xdr:col>6</xdr:col>
                    <xdr:colOff>333375</xdr:colOff>
                    <xdr:row>14</xdr:row>
                    <xdr:rowOff>200025</xdr:rowOff>
                  </from>
                  <to>
                    <xdr:col>7</xdr:col>
                    <xdr:colOff>285750</xdr:colOff>
                    <xdr:row>14</xdr:row>
                    <xdr:rowOff>438150</xdr:rowOff>
                  </to>
                </anchor>
              </controlPr>
            </control>
          </mc:Choice>
        </mc:AlternateContent>
        <mc:AlternateContent xmlns:mc="http://schemas.openxmlformats.org/markup-compatibility/2006">
          <mc:Choice Requires="x14">
            <control shapeId="10254" r:id="rId14" name="Check Box 14">
              <controlPr defaultSize="0" autoFill="0" autoLine="0" autoPict="0">
                <anchor moveWithCells="1">
                  <from>
                    <xdr:col>6</xdr:col>
                    <xdr:colOff>333375</xdr:colOff>
                    <xdr:row>15</xdr:row>
                    <xdr:rowOff>200025</xdr:rowOff>
                  </from>
                  <to>
                    <xdr:col>7</xdr:col>
                    <xdr:colOff>285750</xdr:colOff>
                    <xdr:row>16</xdr:row>
                    <xdr:rowOff>28575</xdr:rowOff>
                  </to>
                </anchor>
              </controlPr>
            </control>
          </mc:Choice>
        </mc:AlternateContent>
        <mc:AlternateContent xmlns:mc="http://schemas.openxmlformats.org/markup-compatibility/2006">
          <mc:Choice Requires="x14">
            <control shapeId="10255" r:id="rId15" name="Check Box 15">
              <controlPr defaultSize="0" autoFill="0" autoLine="0" autoPict="0">
                <anchor moveWithCells="1">
                  <from>
                    <xdr:col>6</xdr:col>
                    <xdr:colOff>333375</xdr:colOff>
                    <xdr:row>16</xdr:row>
                    <xdr:rowOff>200025</xdr:rowOff>
                  </from>
                  <to>
                    <xdr:col>7</xdr:col>
                    <xdr:colOff>285750</xdr:colOff>
                    <xdr:row>17</xdr:row>
                    <xdr:rowOff>28575</xdr:rowOff>
                  </to>
                </anchor>
              </controlPr>
            </control>
          </mc:Choice>
        </mc:AlternateContent>
        <mc:AlternateContent xmlns:mc="http://schemas.openxmlformats.org/markup-compatibility/2006">
          <mc:Choice Requires="x14">
            <control shapeId="10256" r:id="rId16" name="Check Box 16">
              <controlPr defaultSize="0" autoFill="0" autoLine="0" autoPict="0">
                <anchor moveWithCells="1">
                  <from>
                    <xdr:col>6</xdr:col>
                    <xdr:colOff>333375</xdr:colOff>
                    <xdr:row>17</xdr:row>
                    <xdr:rowOff>200025</xdr:rowOff>
                  </from>
                  <to>
                    <xdr:col>7</xdr:col>
                    <xdr:colOff>285750</xdr:colOff>
                    <xdr:row>17</xdr:row>
                    <xdr:rowOff>438150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2AA4D-970A-4BD4-8251-3F796F642299}">
  <sheetPr>
    <tabColor rgb="FF336699"/>
  </sheetPr>
  <dimension ref="A1:G91"/>
  <sheetViews>
    <sheetView view="pageBreakPreview" zoomScale="90" zoomScaleNormal="85" zoomScaleSheetLayoutView="90" workbookViewId="0">
      <selection activeCell="G24" sqref="G24"/>
    </sheetView>
  </sheetViews>
  <sheetFormatPr defaultRowHeight="18.75"/>
  <cols>
    <col min="1" max="1" width="15.125" customWidth="1"/>
    <col min="2" max="2" width="20.625" customWidth="1"/>
    <col min="3" max="3" width="23.375" customWidth="1"/>
    <col min="4" max="4" width="15" customWidth="1"/>
    <col min="5" max="5" width="8" customWidth="1"/>
    <col min="6" max="6" width="9.75" customWidth="1"/>
    <col min="7" max="7" width="11.625" customWidth="1"/>
  </cols>
  <sheetData>
    <row r="1" spans="1:7" ht="13.5" customHeight="1">
      <c r="A1" t="s">
        <v>411</v>
      </c>
    </row>
    <row r="2" spans="1:7" s="1" customFormat="1" ht="12" customHeight="1">
      <c r="A2" s="65" t="s">
        <v>27</v>
      </c>
      <c r="B2" s="65" t="s">
        <v>27</v>
      </c>
      <c r="C2" s="66" t="s">
        <v>412</v>
      </c>
      <c r="D2" s="66" t="s">
        <v>413</v>
      </c>
      <c r="E2" s="65" t="s">
        <v>414</v>
      </c>
      <c r="F2" s="2"/>
      <c r="G2" s="67"/>
    </row>
    <row r="3" spans="1:7" s="2" customFormat="1" ht="12.75" customHeight="1">
      <c r="A3" s="68" t="s">
        <v>415</v>
      </c>
      <c r="B3" s="748" t="s">
        <v>416</v>
      </c>
      <c r="C3" s="66" t="s">
        <v>417</v>
      </c>
      <c r="D3" s="66" t="s">
        <v>418</v>
      </c>
      <c r="E3" s="66" t="s">
        <v>419</v>
      </c>
      <c r="G3" s="69" t="s">
        <v>416</v>
      </c>
    </row>
    <row r="4" spans="1:7" s="2" customFormat="1" ht="12" customHeight="1">
      <c r="A4" s="70"/>
      <c r="B4" s="749"/>
      <c r="C4" s="66" t="s">
        <v>420</v>
      </c>
      <c r="D4" s="66" t="s">
        <v>418</v>
      </c>
      <c r="E4" s="66" t="s">
        <v>419</v>
      </c>
      <c r="G4" s="71" t="s">
        <v>421</v>
      </c>
    </row>
    <row r="5" spans="1:7" s="2" customFormat="1" ht="12" customHeight="1">
      <c r="A5" s="72"/>
      <c r="B5" s="72"/>
      <c r="C5" s="66" t="s">
        <v>422</v>
      </c>
      <c r="D5" s="66" t="s">
        <v>418</v>
      </c>
      <c r="E5" s="66" t="s">
        <v>419</v>
      </c>
      <c r="G5" s="73" t="s">
        <v>423</v>
      </c>
    </row>
    <row r="6" spans="1:7" s="2" customFormat="1" ht="12" customHeight="1">
      <c r="A6" s="72"/>
      <c r="B6" s="72"/>
      <c r="C6" s="66" t="s">
        <v>424</v>
      </c>
      <c r="D6" s="66" t="s">
        <v>418</v>
      </c>
      <c r="E6" s="66" t="s">
        <v>419</v>
      </c>
      <c r="G6" s="69" t="s">
        <v>425</v>
      </c>
    </row>
    <row r="7" spans="1:7" s="2" customFormat="1" ht="12" customHeight="1">
      <c r="A7" s="72"/>
      <c r="B7" s="72"/>
      <c r="C7" s="66" t="s">
        <v>426</v>
      </c>
      <c r="D7" s="66" t="s">
        <v>418</v>
      </c>
      <c r="E7" s="66" t="s">
        <v>427</v>
      </c>
      <c r="G7" s="69" t="s">
        <v>428</v>
      </c>
    </row>
    <row r="8" spans="1:7" s="2" customFormat="1" ht="12" customHeight="1">
      <c r="A8" s="72"/>
      <c r="B8" s="72"/>
      <c r="C8" s="66" t="s">
        <v>429</v>
      </c>
      <c r="D8" s="66"/>
      <c r="E8" s="66"/>
      <c r="G8" s="71" t="s">
        <v>430</v>
      </c>
    </row>
    <row r="9" spans="1:7" s="2" customFormat="1" ht="12" customHeight="1">
      <c r="A9" s="749"/>
      <c r="B9" s="74" t="s">
        <v>421</v>
      </c>
      <c r="C9" s="66" t="s">
        <v>431</v>
      </c>
      <c r="D9" s="66" t="s">
        <v>432</v>
      </c>
      <c r="E9" s="66" t="s">
        <v>433</v>
      </c>
      <c r="G9" s="69" t="s">
        <v>434</v>
      </c>
    </row>
    <row r="10" spans="1:7" s="2" customFormat="1" ht="12" customHeight="1">
      <c r="A10" s="749"/>
      <c r="B10" s="75"/>
      <c r="C10" s="66" t="s">
        <v>435</v>
      </c>
      <c r="D10" s="66" t="s">
        <v>432</v>
      </c>
      <c r="E10" s="66" t="s">
        <v>433</v>
      </c>
      <c r="G10" s="69" t="s">
        <v>436</v>
      </c>
    </row>
    <row r="11" spans="1:7" s="2" customFormat="1" ht="12" customHeight="1">
      <c r="A11" s="749"/>
      <c r="B11" s="75"/>
      <c r="C11" s="66" t="s">
        <v>437</v>
      </c>
      <c r="D11" s="66" t="s">
        <v>432</v>
      </c>
      <c r="E11" s="66" t="s">
        <v>433</v>
      </c>
      <c r="G11" s="69" t="s">
        <v>438</v>
      </c>
    </row>
    <row r="12" spans="1:7" s="2" customFormat="1" ht="12" customHeight="1">
      <c r="A12" s="72"/>
      <c r="B12" s="748" t="s">
        <v>423</v>
      </c>
      <c r="C12" s="66" t="s">
        <v>439</v>
      </c>
      <c r="D12" s="66" t="s">
        <v>418</v>
      </c>
      <c r="E12" s="66" t="s">
        <v>419</v>
      </c>
      <c r="G12" s="69" t="s">
        <v>440</v>
      </c>
    </row>
    <row r="13" spans="1:7" s="2" customFormat="1" ht="12" customHeight="1">
      <c r="A13" s="72"/>
      <c r="B13" s="749"/>
      <c r="C13" s="66" t="s">
        <v>441</v>
      </c>
      <c r="D13" s="66" t="s">
        <v>418</v>
      </c>
      <c r="E13" s="66" t="s">
        <v>419</v>
      </c>
      <c r="G13" s="69" t="s">
        <v>442</v>
      </c>
    </row>
    <row r="14" spans="1:7" s="2" customFormat="1" ht="12" customHeight="1">
      <c r="A14" s="72"/>
      <c r="B14" s="72"/>
      <c r="C14" s="66" t="s">
        <v>443</v>
      </c>
      <c r="D14" s="66" t="s">
        <v>418</v>
      </c>
      <c r="E14" s="66" t="s">
        <v>444</v>
      </c>
      <c r="G14" s="69" t="s">
        <v>445</v>
      </c>
    </row>
    <row r="15" spans="1:7" s="2" customFormat="1" ht="12" customHeight="1">
      <c r="A15" s="72"/>
      <c r="B15" s="72"/>
      <c r="C15" s="66" t="s">
        <v>446</v>
      </c>
      <c r="D15" s="66" t="s">
        <v>418</v>
      </c>
      <c r="E15" s="66" t="s">
        <v>419</v>
      </c>
      <c r="G15" s="69" t="s">
        <v>447</v>
      </c>
    </row>
    <row r="16" spans="1:7" s="2" customFormat="1" ht="12" customHeight="1">
      <c r="A16" s="72"/>
      <c r="B16" s="72"/>
      <c r="C16" s="66" t="s">
        <v>448</v>
      </c>
      <c r="D16" s="66" t="s">
        <v>418</v>
      </c>
      <c r="E16" s="66" t="s">
        <v>419</v>
      </c>
      <c r="G16" s="69" t="s">
        <v>449</v>
      </c>
    </row>
    <row r="17" spans="1:7" s="2" customFormat="1" ht="12" customHeight="1">
      <c r="A17" s="72"/>
      <c r="B17" s="72"/>
      <c r="C17" s="66" t="s">
        <v>450</v>
      </c>
      <c r="D17" s="66" t="s">
        <v>418</v>
      </c>
      <c r="E17" s="66" t="s">
        <v>451</v>
      </c>
      <c r="G17" s="69" t="s">
        <v>452</v>
      </c>
    </row>
    <row r="18" spans="1:7" s="2" customFormat="1" ht="12" customHeight="1">
      <c r="A18" s="72"/>
      <c r="B18" s="72"/>
      <c r="C18" s="66" t="s">
        <v>453</v>
      </c>
      <c r="D18" s="66" t="s">
        <v>418</v>
      </c>
      <c r="E18" s="66" t="s">
        <v>419</v>
      </c>
    </row>
    <row r="19" spans="1:7" s="2" customFormat="1" ht="12" customHeight="1">
      <c r="A19" s="72"/>
      <c r="B19" s="72"/>
      <c r="C19" s="66" t="s">
        <v>454</v>
      </c>
      <c r="D19" s="66" t="s">
        <v>418</v>
      </c>
      <c r="E19" s="66" t="s">
        <v>419</v>
      </c>
    </row>
    <row r="20" spans="1:7" s="2" customFormat="1" ht="12" customHeight="1">
      <c r="A20" s="72"/>
      <c r="B20" s="72"/>
      <c r="C20" s="66" t="s">
        <v>455</v>
      </c>
      <c r="D20" s="66" t="s">
        <v>418</v>
      </c>
      <c r="E20" s="66" t="s">
        <v>444</v>
      </c>
    </row>
    <row r="21" spans="1:7" s="2" customFormat="1" ht="12" customHeight="1">
      <c r="A21" s="72"/>
      <c r="B21" s="72"/>
      <c r="C21" s="66" t="s">
        <v>456</v>
      </c>
      <c r="D21" s="66" t="s">
        <v>418</v>
      </c>
      <c r="E21" s="66" t="s">
        <v>457</v>
      </c>
    </row>
    <row r="22" spans="1:7" s="2" customFormat="1" ht="12" customHeight="1">
      <c r="A22" s="72"/>
      <c r="B22" s="76"/>
      <c r="C22" s="66" t="s">
        <v>429</v>
      </c>
      <c r="D22" s="66"/>
      <c r="E22" s="66"/>
    </row>
    <row r="23" spans="1:7" s="2" customFormat="1" ht="12" customHeight="1">
      <c r="A23" s="72"/>
      <c r="B23" s="72" t="s">
        <v>425</v>
      </c>
      <c r="C23" s="66" t="s">
        <v>458</v>
      </c>
      <c r="D23" s="66" t="s">
        <v>432</v>
      </c>
      <c r="E23" s="66" t="s">
        <v>433</v>
      </c>
    </row>
    <row r="24" spans="1:7" s="2" customFormat="1" ht="12" customHeight="1">
      <c r="A24" s="72"/>
      <c r="B24" s="72"/>
      <c r="C24" s="66" t="s">
        <v>459</v>
      </c>
      <c r="D24" s="66" t="s">
        <v>432</v>
      </c>
      <c r="E24" s="66" t="s">
        <v>433</v>
      </c>
    </row>
    <row r="25" spans="1:7" s="2" customFormat="1" ht="12" customHeight="1">
      <c r="A25" s="72"/>
      <c r="B25" s="72"/>
      <c r="C25" s="66" t="s">
        <v>439</v>
      </c>
      <c r="D25" s="66" t="s">
        <v>418</v>
      </c>
      <c r="E25" s="66" t="s">
        <v>419</v>
      </c>
    </row>
    <row r="26" spans="1:7" s="2" customFormat="1" ht="12" customHeight="1">
      <c r="A26" s="72"/>
      <c r="B26" s="72"/>
      <c r="C26" s="66" t="s">
        <v>429</v>
      </c>
      <c r="D26" s="66"/>
      <c r="E26" s="66"/>
    </row>
    <row r="27" spans="1:7" s="2" customFormat="1" ht="12" customHeight="1">
      <c r="A27" s="72"/>
      <c r="B27" s="77" t="s">
        <v>428</v>
      </c>
      <c r="C27" s="66" t="s">
        <v>460</v>
      </c>
      <c r="D27" s="66" t="s">
        <v>461</v>
      </c>
      <c r="E27" s="66" t="s">
        <v>457</v>
      </c>
    </row>
    <row r="28" spans="1:7" s="2" customFormat="1" ht="12" customHeight="1">
      <c r="A28" s="72"/>
      <c r="B28" s="72"/>
      <c r="C28" s="66" t="s">
        <v>462</v>
      </c>
      <c r="D28" s="66" t="s">
        <v>463</v>
      </c>
      <c r="E28" s="66" t="s">
        <v>457</v>
      </c>
      <c r="G28" s="78"/>
    </row>
    <row r="29" spans="1:7" s="2" customFormat="1" ht="12" customHeight="1">
      <c r="A29" s="72"/>
      <c r="B29" s="72"/>
      <c r="C29" s="66" t="s">
        <v>464</v>
      </c>
      <c r="D29" s="66" t="s">
        <v>461</v>
      </c>
      <c r="E29" s="66" t="s">
        <v>457</v>
      </c>
      <c r="G29" s="78"/>
    </row>
    <row r="30" spans="1:7" s="2" customFormat="1" ht="12" customHeight="1">
      <c r="A30" s="72"/>
      <c r="B30" s="72"/>
      <c r="C30" s="66" t="s">
        <v>429</v>
      </c>
      <c r="D30" s="66"/>
      <c r="E30" s="66"/>
    </row>
    <row r="31" spans="1:7" s="2" customFormat="1" ht="12" customHeight="1">
      <c r="A31" s="72"/>
      <c r="B31" s="745" t="s">
        <v>430</v>
      </c>
      <c r="C31" s="66" t="s">
        <v>465</v>
      </c>
      <c r="D31" s="66" t="s">
        <v>466</v>
      </c>
      <c r="E31" s="66" t="s">
        <v>467</v>
      </c>
    </row>
    <row r="32" spans="1:7" s="2" customFormat="1" ht="12" customHeight="1">
      <c r="A32" s="72"/>
      <c r="B32" s="746"/>
      <c r="C32" s="66" t="s">
        <v>468</v>
      </c>
      <c r="D32" s="66"/>
      <c r="E32" s="66" t="s">
        <v>467</v>
      </c>
    </row>
    <row r="33" spans="1:5" s="2" customFormat="1" ht="12" customHeight="1">
      <c r="A33" s="72"/>
      <c r="B33" s="72"/>
      <c r="C33" s="66" t="s">
        <v>469</v>
      </c>
      <c r="D33" s="66" t="s">
        <v>470</v>
      </c>
      <c r="E33" s="66" t="s">
        <v>457</v>
      </c>
    </row>
    <row r="34" spans="1:5" s="2" customFormat="1" ht="12" customHeight="1">
      <c r="A34" s="72"/>
      <c r="B34" s="72"/>
      <c r="C34" s="66" t="s">
        <v>471</v>
      </c>
      <c r="D34" s="66" t="s">
        <v>472</v>
      </c>
      <c r="E34" s="66" t="s">
        <v>419</v>
      </c>
    </row>
    <row r="35" spans="1:5" s="2" customFormat="1" ht="12" customHeight="1">
      <c r="A35" s="72"/>
      <c r="B35" s="72"/>
      <c r="C35" s="66" t="s">
        <v>429</v>
      </c>
      <c r="D35" s="66"/>
      <c r="E35" s="66"/>
    </row>
    <row r="36" spans="1:5" s="2" customFormat="1" ht="12" customHeight="1">
      <c r="A36" s="72"/>
      <c r="B36" s="77" t="s">
        <v>434</v>
      </c>
      <c r="C36" s="66" t="s">
        <v>473</v>
      </c>
      <c r="D36" s="66" t="s">
        <v>461</v>
      </c>
      <c r="E36" s="66" t="s">
        <v>474</v>
      </c>
    </row>
    <row r="37" spans="1:5" s="2" customFormat="1" ht="12" customHeight="1">
      <c r="A37" s="72"/>
      <c r="B37" s="72"/>
      <c r="C37" s="66" t="s">
        <v>475</v>
      </c>
      <c r="D37" s="66" t="s">
        <v>461</v>
      </c>
      <c r="E37" s="66" t="s">
        <v>474</v>
      </c>
    </row>
    <row r="38" spans="1:5" s="2" customFormat="1" ht="12" customHeight="1">
      <c r="A38" s="72"/>
      <c r="B38" s="72"/>
      <c r="C38" s="66" t="s">
        <v>429</v>
      </c>
      <c r="D38" s="66"/>
      <c r="E38" s="66"/>
    </row>
    <row r="39" spans="1:5" s="2" customFormat="1" ht="12" customHeight="1">
      <c r="A39" s="72"/>
      <c r="B39" s="66" t="s">
        <v>436</v>
      </c>
      <c r="C39" s="66" t="s">
        <v>476</v>
      </c>
      <c r="D39" s="66"/>
      <c r="E39" s="66" t="s">
        <v>474</v>
      </c>
    </row>
    <row r="40" spans="1:5" s="2" customFormat="1" ht="12" customHeight="1">
      <c r="A40" s="72"/>
      <c r="B40" s="72" t="s">
        <v>438</v>
      </c>
      <c r="C40" s="66" t="s">
        <v>477</v>
      </c>
      <c r="D40" s="66" t="s">
        <v>478</v>
      </c>
      <c r="E40" s="66" t="s">
        <v>474</v>
      </c>
    </row>
    <row r="41" spans="1:5" s="2" customFormat="1" ht="12" customHeight="1">
      <c r="A41" s="72"/>
      <c r="B41" s="72"/>
      <c r="C41" s="66" t="s">
        <v>479</v>
      </c>
      <c r="D41" s="66" t="s">
        <v>461</v>
      </c>
      <c r="E41" s="66" t="s">
        <v>474</v>
      </c>
    </row>
    <row r="42" spans="1:5" s="2" customFormat="1" ht="12" customHeight="1">
      <c r="A42" s="72"/>
      <c r="B42" s="72"/>
      <c r="C42" s="66" t="s">
        <v>480</v>
      </c>
      <c r="D42" s="66"/>
      <c r="E42" s="66" t="s">
        <v>474</v>
      </c>
    </row>
    <row r="43" spans="1:5" s="2" customFormat="1" ht="12" customHeight="1">
      <c r="A43" s="72"/>
      <c r="B43" s="72"/>
      <c r="C43" s="66" t="s">
        <v>479</v>
      </c>
      <c r="D43" s="66" t="s">
        <v>461</v>
      </c>
      <c r="E43" s="66" t="s">
        <v>474</v>
      </c>
    </row>
    <row r="44" spans="1:5" s="2" customFormat="1" ht="12" customHeight="1">
      <c r="A44" s="72"/>
      <c r="B44" s="72"/>
      <c r="C44" s="66" t="s">
        <v>481</v>
      </c>
      <c r="D44" s="66"/>
      <c r="E44" s="66" t="s">
        <v>474</v>
      </c>
    </row>
    <row r="45" spans="1:5" s="2" customFormat="1" ht="12" customHeight="1">
      <c r="A45" s="72"/>
      <c r="B45" s="72"/>
      <c r="C45" s="66" t="s">
        <v>429</v>
      </c>
      <c r="D45" s="66"/>
      <c r="E45" s="66"/>
    </row>
    <row r="46" spans="1:5" s="2" customFormat="1" ht="12" customHeight="1">
      <c r="A46" s="72"/>
      <c r="B46" s="66" t="s">
        <v>440</v>
      </c>
      <c r="C46" s="66" t="s">
        <v>482</v>
      </c>
      <c r="D46" s="66" t="s">
        <v>483</v>
      </c>
      <c r="E46" s="66" t="s">
        <v>474</v>
      </c>
    </row>
    <row r="47" spans="1:5" s="2" customFormat="1" ht="12" customHeight="1">
      <c r="A47" s="72"/>
      <c r="B47" s="72" t="s">
        <v>442</v>
      </c>
      <c r="C47" s="66" t="s">
        <v>484</v>
      </c>
      <c r="D47" s="741" t="s">
        <v>485</v>
      </c>
      <c r="E47" s="66" t="s">
        <v>474</v>
      </c>
    </row>
    <row r="48" spans="1:5" s="2" customFormat="1" ht="12" customHeight="1">
      <c r="A48" s="72"/>
      <c r="B48" s="72"/>
      <c r="C48" s="66" t="s">
        <v>486</v>
      </c>
      <c r="D48" s="742"/>
      <c r="E48" s="66" t="s">
        <v>474</v>
      </c>
    </row>
    <row r="49" spans="1:5" s="2" customFormat="1" ht="12" customHeight="1">
      <c r="A49" s="72"/>
      <c r="B49" s="72"/>
      <c r="C49" s="66" t="s">
        <v>487</v>
      </c>
      <c r="D49" s="742"/>
      <c r="E49" s="66" t="s">
        <v>474</v>
      </c>
    </row>
    <row r="50" spans="1:5" s="2" customFormat="1" ht="12" customHeight="1">
      <c r="A50" s="72"/>
      <c r="B50" s="76"/>
      <c r="C50" s="66" t="s">
        <v>429</v>
      </c>
      <c r="D50" s="743"/>
      <c r="E50" s="66" t="s">
        <v>474</v>
      </c>
    </row>
    <row r="51" spans="1:5" s="2" customFormat="1" ht="12" customHeight="1">
      <c r="A51" s="72"/>
      <c r="B51" s="72" t="s">
        <v>445</v>
      </c>
      <c r="C51" s="66" t="s">
        <v>488</v>
      </c>
      <c r="D51" s="79" t="s">
        <v>489</v>
      </c>
      <c r="E51" s="66" t="s">
        <v>490</v>
      </c>
    </row>
    <row r="52" spans="1:5" s="81" customFormat="1" ht="12" customHeight="1">
      <c r="A52" s="72"/>
      <c r="B52" s="80" t="s">
        <v>447</v>
      </c>
      <c r="C52" s="66" t="s">
        <v>491</v>
      </c>
      <c r="D52" s="66" t="s">
        <v>418</v>
      </c>
      <c r="E52" s="66" t="s">
        <v>419</v>
      </c>
    </row>
    <row r="53" spans="1:5" s="81" customFormat="1" ht="12" customHeight="1">
      <c r="A53" s="72"/>
      <c r="B53" s="82" t="s">
        <v>449</v>
      </c>
      <c r="C53" s="66" t="s">
        <v>492</v>
      </c>
      <c r="D53" s="66" t="s">
        <v>418</v>
      </c>
      <c r="E53" s="66" t="s">
        <v>419</v>
      </c>
    </row>
    <row r="54" spans="1:5" s="81" customFormat="1" ht="12" customHeight="1">
      <c r="A54" s="72"/>
      <c r="B54" s="72"/>
      <c r="C54" s="66" t="s">
        <v>493</v>
      </c>
      <c r="D54" s="66" t="s">
        <v>418</v>
      </c>
      <c r="E54" s="66" t="s">
        <v>419</v>
      </c>
    </row>
    <row r="55" spans="1:5" s="81" customFormat="1" ht="12" customHeight="1">
      <c r="A55" s="72"/>
      <c r="B55" s="72"/>
      <c r="C55" s="66" t="s">
        <v>494</v>
      </c>
      <c r="D55" s="66" t="s">
        <v>418</v>
      </c>
      <c r="E55" s="66" t="s">
        <v>419</v>
      </c>
    </row>
    <row r="56" spans="1:5" s="81" customFormat="1" ht="12" customHeight="1">
      <c r="A56" s="72"/>
      <c r="B56" s="76"/>
      <c r="C56" s="66" t="s">
        <v>495</v>
      </c>
      <c r="D56" s="66"/>
      <c r="E56" s="66"/>
    </row>
    <row r="57" spans="1:5" s="81" customFormat="1" ht="12" customHeight="1">
      <c r="A57" s="72"/>
      <c r="B57" s="82" t="s">
        <v>452</v>
      </c>
      <c r="C57" s="66" t="s">
        <v>496</v>
      </c>
      <c r="D57" s="66" t="s">
        <v>418</v>
      </c>
      <c r="E57" s="66" t="s">
        <v>419</v>
      </c>
    </row>
    <row r="58" spans="1:5" s="2" customFormat="1" ht="12" customHeight="1">
      <c r="A58" s="72"/>
      <c r="B58" s="77" t="s">
        <v>497</v>
      </c>
      <c r="C58" s="66" t="s">
        <v>498</v>
      </c>
      <c r="D58" s="66" t="s">
        <v>461</v>
      </c>
      <c r="E58" s="66" t="s">
        <v>457</v>
      </c>
    </row>
    <row r="59" spans="1:5" s="2" customFormat="1" ht="12" customHeight="1">
      <c r="A59" s="72"/>
      <c r="B59" s="72"/>
      <c r="C59" s="66" t="s">
        <v>499</v>
      </c>
      <c r="D59" s="66" t="s">
        <v>500</v>
      </c>
      <c r="E59" s="66" t="s">
        <v>501</v>
      </c>
    </row>
    <row r="60" spans="1:5" s="2" customFormat="1" ht="12" customHeight="1">
      <c r="A60" s="72"/>
      <c r="B60" s="72"/>
      <c r="C60" s="66" t="s">
        <v>471</v>
      </c>
      <c r="D60" s="66" t="s">
        <v>472</v>
      </c>
      <c r="E60" s="66" t="s">
        <v>419</v>
      </c>
    </row>
    <row r="61" spans="1:5" s="2" customFormat="1" ht="12" customHeight="1">
      <c r="A61" s="72"/>
      <c r="B61" s="66" t="s">
        <v>502</v>
      </c>
      <c r="C61" s="66" t="s">
        <v>503</v>
      </c>
      <c r="D61" s="66"/>
      <c r="E61" s="66" t="s">
        <v>504</v>
      </c>
    </row>
    <row r="62" spans="1:5" s="2" customFormat="1" ht="12" customHeight="1">
      <c r="A62" s="72"/>
      <c r="B62" s="80" t="s">
        <v>505</v>
      </c>
      <c r="C62" s="66" t="s">
        <v>506</v>
      </c>
      <c r="D62" s="66" t="s">
        <v>500</v>
      </c>
      <c r="E62" s="66" t="s">
        <v>419</v>
      </c>
    </row>
    <row r="63" spans="1:5" s="2" customFormat="1" ht="12" customHeight="1">
      <c r="A63" s="76"/>
      <c r="B63" s="66" t="s">
        <v>507</v>
      </c>
      <c r="C63" s="66" t="s">
        <v>495</v>
      </c>
      <c r="D63" s="66"/>
      <c r="E63" s="66"/>
    </row>
    <row r="64" spans="1:5" s="2" customFormat="1" ht="12" customHeight="1">
      <c r="A64" s="77" t="s">
        <v>508</v>
      </c>
      <c r="B64" s="77" t="s">
        <v>509</v>
      </c>
      <c r="C64" s="66" t="s">
        <v>510</v>
      </c>
      <c r="D64" s="66"/>
      <c r="E64" s="744" t="s">
        <v>511</v>
      </c>
    </row>
    <row r="65" spans="1:5" s="2" customFormat="1" ht="12" customHeight="1">
      <c r="A65" s="72"/>
      <c r="B65" s="72"/>
      <c r="C65" s="66" t="s">
        <v>512</v>
      </c>
      <c r="D65" s="66"/>
      <c r="E65" s="744"/>
    </row>
    <row r="66" spans="1:5" s="2" customFormat="1" ht="12" customHeight="1">
      <c r="A66" s="72"/>
      <c r="B66" s="72"/>
      <c r="C66" s="66" t="s">
        <v>513</v>
      </c>
      <c r="D66" s="66"/>
      <c r="E66" s="744"/>
    </row>
    <row r="67" spans="1:5" s="2" customFormat="1" ht="12" customHeight="1">
      <c r="A67" s="72"/>
      <c r="B67" s="76"/>
      <c r="C67" s="84" t="s">
        <v>551</v>
      </c>
      <c r="D67" s="66"/>
      <c r="E67" s="88"/>
    </row>
    <row r="68" spans="1:5" s="2" customFormat="1" ht="12" customHeight="1">
      <c r="A68" s="76"/>
      <c r="B68" s="66" t="s">
        <v>514</v>
      </c>
      <c r="C68" s="66" t="s">
        <v>514</v>
      </c>
      <c r="D68" s="66" t="s">
        <v>432</v>
      </c>
      <c r="E68" s="66" t="s">
        <v>433</v>
      </c>
    </row>
    <row r="69" spans="1:5" s="2" customFormat="1" ht="12" customHeight="1">
      <c r="A69" s="745" t="s">
        <v>515</v>
      </c>
      <c r="B69" s="77" t="s">
        <v>516</v>
      </c>
      <c r="C69" s="66" t="s">
        <v>517</v>
      </c>
      <c r="D69" s="66"/>
      <c r="E69" s="66" t="s">
        <v>467</v>
      </c>
    </row>
    <row r="70" spans="1:5" s="2" customFormat="1" ht="12" customHeight="1">
      <c r="A70" s="746"/>
      <c r="B70" s="72"/>
      <c r="C70" s="66" t="s">
        <v>518</v>
      </c>
      <c r="D70" s="66" t="s">
        <v>418</v>
      </c>
      <c r="E70" s="66" t="s">
        <v>419</v>
      </c>
    </row>
    <row r="71" spans="1:5" s="2" customFormat="1" ht="12" customHeight="1">
      <c r="A71" s="72"/>
      <c r="B71" s="72"/>
      <c r="C71" s="66" t="s">
        <v>519</v>
      </c>
      <c r="D71" s="66"/>
      <c r="E71" s="66" t="s">
        <v>467</v>
      </c>
    </row>
    <row r="72" spans="1:5" s="2" customFormat="1" ht="12" customHeight="1">
      <c r="A72" s="76"/>
      <c r="B72" s="76"/>
      <c r="C72" s="66" t="s">
        <v>429</v>
      </c>
      <c r="D72" s="66"/>
      <c r="E72" s="66"/>
    </row>
    <row r="73" spans="1:5" ht="12" customHeight="1">
      <c r="A73" s="747" t="s">
        <v>575</v>
      </c>
      <c r="B73" s="83" t="s">
        <v>520</v>
      </c>
      <c r="C73" s="84" t="s">
        <v>521</v>
      </c>
      <c r="D73" s="84" t="s">
        <v>418</v>
      </c>
      <c r="E73" s="84" t="s">
        <v>419</v>
      </c>
    </row>
    <row r="74" spans="1:5" ht="12" customHeight="1">
      <c r="A74" s="747"/>
      <c r="B74" s="83"/>
      <c r="C74" s="84" t="s">
        <v>522</v>
      </c>
      <c r="D74" s="84" t="s">
        <v>418</v>
      </c>
      <c r="E74" s="84" t="s">
        <v>419</v>
      </c>
    </row>
    <row r="75" spans="1:5" ht="12" customHeight="1">
      <c r="A75" s="747"/>
      <c r="B75" s="83"/>
      <c r="C75" s="84" t="s">
        <v>523</v>
      </c>
      <c r="D75" s="84" t="s">
        <v>418</v>
      </c>
      <c r="E75" s="84" t="s">
        <v>419</v>
      </c>
    </row>
    <row r="76" spans="1:5" ht="12" customHeight="1">
      <c r="A76" s="747"/>
      <c r="B76" s="83"/>
      <c r="C76" s="84" t="s">
        <v>454</v>
      </c>
      <c r="D76" s="84" t="s">
        <v>418</v>
      </c>
      <c r="E76" s="84" t="s">
        <v>419</v>
      </c>
    </row>
    <row r="77" spans="1:5" ht="12" customHeight="1">
      <c r="A77" s="747"/>
      <c r="B77" s="83"/>
      <c r="C77" s="84" t="s">
        <v>524</v>
      </c>
      <c r="D77" s="84" t="s">
        <v>418</v>
      </c>
      <c r="E77" s="84" t="s">
        <v>419</v>
      </c>
    </row>
    <row r="78" spans="1:5" ht="12" customHeight="1">
      <c r="A78" s="747"/>
      <c r="B78" s="83"/>
      <c r="C78" s="84" t="s">
        <v>525</v>
      </c>
      <c r="D78" s="84" t="s">
        <v>418</v>
      </c>
      <c r="E78" s="84" t="s">
        <v>419</v>
      </c>
    </row>
    <row r="79" spans="1:5" ht="12" customHeight="1">
      <c r="A79" s="747"/>
      <c r="B79" s="83"/>
      <c r="C79" s="84" t="s">
        <v>526</v>
      </c>
      <c r="D79" s="84" t="s">
        <v>418</v>
      </c>
      <c r="E79" s="84" t="s">
        <v>419</v>
      </c>
    </row>
    <row r="80" spans="1:5" ht="12" customHeight="1">
      <c r="A80" s="747"/>
      <c r="B80" s="85"/>
      <c r="C80" s="84"/>
      <c r="D80" s="84"/>
      <c r="E80" s="84"/>
    </row>
    <row r="81" spans="1:5" ht="12" customHeight="1">
      <c r="A81" s="747" t="s">
        <v>527</v>
      </c>
      <c r="B81" s="83" t="s">
        <v>520</v>
      </c>
      <c r="C81" s="84" t="s">
        <v>528</v>
      </c>
      <c r="D81" s="84" t="s">
        <v>418</v>
      </c>
      <c r="E81" s="84" t="s">
        <v>419</v>
      </c>
    </row>
    <row r="82" spans="1:5" ht="12" customHeight="1">
      <c r="A82" s="747"/>
      <c r="B82" s="83"/>
      <c r="C82" s="84" t="s">
        <v>529</v>
      </c>
      <c r="D82" s="84" t="s">
        <v>418</v>
      </c>
      <c r="E82" s="84" t="s">
        <v>419</v>
      </c>
    </row>
    <row r="83" spans="1:5" ht="12" customHeight="1">
      <c r="A83" s="747"/>
      <c r="B83" s="83"/>
      <c r="C83" s="84" t="s">
        <v>530</v>
      </c>
      <c r="D83" s="84" t="s">
        <v>418</v>
      </c>
      <c r="E83" s="84" t="s">
        <v>419</v>
      </c>
    </row>
    <row r="84" spans="1:5" ht="12" customHeight="1">
      <c r="A84" s="747"/>
      <c r="B84" s="83"/>
      <c r="C84" s="84" t="s">
        <v>531</v>
      </c>
      <c r="D84" s="84" t="s">
        <v>418</v>
      </c>
      <c r="E84" s="84" t="s">
        <v>419</v>
      </c>
    </row>
    <row r="85" spans="1:5" ht="12" customHeight="1">
      <c r="A85" s="747"/>
      <c r="B85" s="83"/>
      <c r="C85" s="84" t="s">
        <v>532</v>
      </c>
      <c r="D85" s="84" t="s">
        <v>418</v>
      </c>
      <c r="E85" s="84" t="s">
        <v>419</v>
      </c>
    </row>
    <row r="86" spans="1:5" ht="12" customHeight="1">
      <c r="A86" s="747"/>
      <c r="B86" s="85"/>
      <c r="C86" s="84"/>
      <c r="D86" s="84"/>
      <c r="E86" s="84"/>
    </row>
    <row r="87" spans="1:5" ht="12" customHeight="1">
      <c r="A87" s="747" t="s">
        <v>533</v>
      </c>
      <c r="B87" s="83" t="s">
        <v>534</v>
      </c>
      <c r="C87" s="84" t="s">
        <v>534</v>
      </c>
      <c r="D87" s="84" t="s">
        <v>432</v>
      </c>
      <c r="E87" s="84" t="s">
        <v>433</v>
      </c>
    </row>
    <row r="88" spans="1:5" ht="12" customHeight="1">
      <c r="A88" s="747"/>
      <c r="B88" s="83"/>
      <c r="C88" s="84" t="s">
        <v>523</v>
      </c>
      <c r="D88" s="84"/>
      <c r="E88" s="84" t="s">
        <v>504</v>
      </c>
    </row>
    <row r="89" spans="1:5" ht="12" customHeight="1">
      <c r="A89" s="747"/>
      <c r="B89" s="84" t="s">
        <v>514</v>
      </c>
      <c r="C89" s="84" t="s">
        <v>514</v>
      </c>
      <c r="D89" s="84" t="s">
        <v>432</v>
      </c>
      <c r="E89" s="84" t="s">
        <v>433</v>
      </c>
    </row>
    <row r="90" spans="1:5" ht="12" customHeight="1">
      <c r="A90" s="83"/>
      <c r="B90" s="83"/>
      <c r="C90" s="83"/>
      <c r="D90" s="83"/>
      <c r="E90" s="83"/>
    </row>
    <row r="91" spans="1:5" ht="12" customHeight="1">
      <c r="A91" s="83"/>
      <c r="B91" s="83"/>
      <c r="C91" s="83"/>
      <c r="D91" s="83"/>
      <c r="E91" s="83"/>
    </row>
  </sheetData>
  <mergeCells count="10">
    <mergeCell ref="A87:A89"/>
    <mergeCell ref="B3:B4"/>
    <mergeCell ref="A9:A11"/>
    <mergeCell ref="B12:B13"/>
    <mergeCell ref="B31:B32"/>
    <mergeCell ref="D47:D50"/>
    <mergeCell ref="E64:E66"/>
    <mergeCell ref="A69:A70"/>
    <mergeCell ref="A73:A80"/>
    <mergeCell ref="A81:A86"/>
  </mergeCells>
  <phoneticPr fontId="2"/>
  <printOptions horizontalCentered="1"/>
  <pageMargins left="0.78740157480314965" right="0.70866141732283472" top="0.55118110236220474" bottom="0.55118110236220474" header="0.31496062992125984" footer="0.31496062992125984"/>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0873B-4CCF-4607-A424-E4EEF1358A19}">
  <dimension ref="B3:K8"/>
  <sheetViews>
    <sheetView workbookViewId="0">
      <selection activeCell="C14" sqref="C14"/>
    </sheetView>
  </sheetViews>
  <sheetFormatPr defaultColWidth="8" defaultRowHeight="13.5"/>
  <cols>
    <col min="1" max="1" width="8" style="4"/>
    <col min="2" max="2" width="14.5" style="4" customWidth="1"/>
    <col min="3" max="3" width="45" style="4" customWidth="1"/>
    <col min="4" max="7" width="8" style="4" customWidth="1"/>
    <col min="8" max="16384" width="8" style="4"/>
  </cols>
  <sheetData>
    <row r="3" spans="2:11">
      <c r="B3" s="4" t="s">
        <v>25</v>
      </c>
      <c r="C3" s="4" t="s">
        <v>546</v>
      </c>
      <c r="D3" s="4" t="s">
        <v>187</v>
      </c>
      <c r="E3" s="4" t="s">
        <v>2</v>
      </c>
      <c r="F3" s="4" t="s">
        <v>22</v>
      </c>
      <c r="G3" s="4">
        <v>0</v>
      </c>
      <c r="H3" s="4" t="s">
        <v>193</v>
      </c>
      <c r="J3" s="4" t="s">
        <v>407</v>
      </c>
      <c r="K3" s="4" t="s">
        <v>409</v>
      </c>
    </row>
    <row r="4" spans="2:11">
      <c r="B4" s="4" t="s">
        <v>26</v>
      </c>
      <c r="C4" s="4" t="s">
        <v>547</v>
      </c>
      <c r="D4" s="4" t="s">
        <v>188</v>
      </c>
      <c r="F4" s="4" t="s">
        <v>23</v>
      </c>
      <c r="G4" s="4">
        <v>1</v>
      </c>
      <c r="H4" s="4" t="s">
        <v>195</v>
      </c>
      <c r="J4" s="4" t="s">
        <v>408</v>
      </c>
      <c r="K4" s="4" t="s">
        <v>410</v>
      </c>
    </row>
    <row r="5" spans="2:11">
      <c r="C5" s="4" t="s">
        <v>548</v>
      </c>
      <c r="D5" s="4" t="s">
        <v>189</v>
      </c>
      <c r="F5" s="4" t="s">
        <v>24</v>
      </c>
      <c r="G5" s="4">
        <v>2</v>
      </c>
      <c r="H5" s="4" t="s">
        <v>196</v>
      </c>
    </row>
    <row r="6" spans="2:11">
      <c r="C6" s="4" t="s">
        <v>549</v>
      </c>
      <c r="G6" s="4">
        <v>3</v>
      </c>
      <c r="H6" s="4" t="s">
        <v>204</v>
      </c>
    </row>
    <row r="7" spans="2:11">
      <c r="G7" s="4">
        <v>4</v>
      </c>
      <c r="H7" s="4" t="s">
        <v>231</v>
      </c>
    </row>
    <row r="8" spans="2:11">
      <c r="G8" s="4">
        <v>5</v>
      </c>
    </row>
  </sheetData>
  <sheetProtection sheet="1" objects="1" scenarios="1"/>
  <phoneticPr fontId="2"/>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8</vt:i4>
      </vt:variant>
    </vt:vector>
  </HeadingPairs>
  <TitlesOfParts>
    <vt:vector baseType="lpstr" size="17">
      <vt:lpstr>【様式1】要望調査票</vt:lpstr>
      <vt:lpstr>【様式2】取組主体計画</vt:lpstr>
      <vt:lpstr>補助金額計算書【収益性（ハウス除く）】</vt:lpstr>
      <vt:lpstr>補助金額計算書【収益性（ハウス）】</vt:lpstr>
      <vt:lpstr>【様式3】コピー用</vt:lpstr>
      <vt:lpstr>【別記様式第2号】実施計画書</vt:lpstr>
      <vt:lpstr>自然災害等対応取組計画（気候変動対応の場合）</vt:lpstr>
      <vt:lpstr>記入要領</vt:lpstr>
      <vt:lpstr>リスト（編集しないこと）</vt:lpstr>
      <vt:lpstr>【様式1】要望調査票!Print_Area</vt:lpstr>
      <vt:lpstr>【様式2】取組主体計画!Print_Area</vt:lpstr>
      <vt:lpstr>【様式3】コピー用!Print_Area</vt:lpstr>
      <vt:lpstr>記入要領!Print_Area</vt:lpstr>
      <vt:lpstr>'自然災害等対応取組計画（気候変動対応の場合）'!Print_Area</vt:lpstr>
      <vt:lpstr>'補助金額計算書【収益性（ハウス）】'!Print_Area</vt:lpstr>
      <vt:lpstr>'補助金額計算書【収益性（ハウス除く）】'!Print_Area</vt:lpstr>
      <vt:lpstr>【様式2】取組主体計画!Print_Titles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2026-03-03T04:42:21Z</cp:lastPrinted>
  <dcterms:created xsi:type="dcterms:W3CDTF">2023-12-15T06:15:48Z</dcterms:created>
  <dcterms:modified xsi:type="dcterms:W3CDTF">2026-03-10T01:46:35Z</dcterms:modified>
</cp:coreProperties>
</file>