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BEC8ADA7-8281-41DC-A851-834F0BECB2DC}" revIDLastSave="0" xr10:uidLastSave="{00000000-0000-0000-0000-000000000000}"/>
  <bookViews>
    <workbookView tabRatio="708" xr2:uid="{00000000-000D-0000-FFFF-FFFF00000000}" windowHeight="10545" windowWidth="16140" xWindow="240" yWindow="0"/>
  </bookViews>
  <sheets>
    <sheet r:id="rId1" name="【様式1】要望調査票" sheetId="5"/>
    <sheet r:id="rId2" name="【様式2】取組主体計画" sheetId="3"/>
    <sheet r:id="rId3" name="補助金額計算書【省エネ・省力化設備等】" sheetId="13"/>
    <sheet r:id="rId4" name="補助金額計算書【園芸ハウス導入】" sheetId="10"/>
    <sheet r:id="rId5" name="【様式3】コピー用" sheetId="4" state="hidden"/>
    <sheet r:id="rId6" name="【別記様式第1号】実施計画書" sheetId="15" state="hidden"/>
    <sheet r:id="rId7" name="記入要領" sheetId="17"/>
    <sheet r:id="rId8" name="リスト（編集しないこと）" sheetId="6" state="hidden"/>
  </sheets>
  <definedNames>
    <definedName hidden="1" localSheetId="1" name="_xlnm._FilterDatabase">【様式2】取組主体計画!$A$7:$AG$30</definedName>
    <definedName localSheetId="0" name="_xlnm.Print_Area">【様式1】要望調査票!$A$1:$AP$41</definedName>
    <definedName localSheetId="1" name="_xlnm.Print_Area">【様式2】取組主体計画!$A$1:$AG$36</definedName>
    <definedName localSheetId="4" name="_xlnm.Print_Area">【様式3】コピー用!$B$1:$AE$10</definedName>
    <definedName localSheetId="6" name="_xlnm.Print_Area">記入要領!$A$1:$E$89</definedName>
    <definedName localSheetId="3" name="_xlnm.Print_Area">補助金額計算書【園芸ハウス導入】!$B$2:$R$88</definedName>
    <definedName localSheetId="2" name="_xlnm.Print_Area">補助金額計算書【省エネ・省力化設備等】!$A$1:$S$36</definedName>
    <definedName localSheetId="1" name="_xlnm.Print_Titles">【様式2】取組主体計画!$A:$B,【様式2】取組主体計画!$1:$9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15" l="1"/>
  <c r="W27" i="15"/>
  <c r="W28" i="15"/>
  <c r="W25" i="15"/>
  <c r="U26" i="5"/>
  <c r="O11" i="10"/>
  <c r="U14" i="13" l="1"/>
  <c r="V14" i="13"/>
  <c r="U15" i="13"/>
  <c r="V15" i="13"/>
  <c r="U16" i="13"/>
  <c r="V16" i="13"/>
  <c r="U17" i="13"/>
  <c r="V17" i="13"/>
  <c r="U18" i="13"/>
  <c r="V18" i="13"/>
  <c r="U19" i="13"/>
  <c r="V19" i="13"/>
  <c r="U20" i="13"/>
  <c r="V20" i="13"/>
  <c r="U21" i="13"/>
  <c r="V21" i="13"/>
  <c r="U22" i="13"/>
  <c r="V22" i="13"/>
  <c r="U23" i="13"/>
  <c r="V23" i="13"/>
  <c r="U24" i="13"/>
  <c r="V24" i="13"/>
  <c r="U25" i="13"/>
  <c r="V25" i="13"/>
  <c r="H15" i="13"/>
  <c r="G15" i="13" s="1"/>
  <c r="I15" i="13" s="1"/>
  <c r="G16" i="13"/>
  <c r="H16" i="13"/>
  <c r="I16" i="13"/>
  <c r="H17" i="13"/>
  <c r="G17" i="13" s="1"/>
  <c r="I17" i="13" s="1"/>
  <c r="H18" i="13"/>
  <c r="G18" i="13" s="1"/>
  <c r="I18" i="13" s="1"/>
  <c r="H19" i="13"/>
  <c r="G19" i="13" s="1"/>
  <c r="I19" i="13" s="1"/>
  <c r="G20" i="13"/>
  <c r="I20" i="13" s="1"/>
  <c r="H20" i="13"/>
  <c r="H21" i="13"/>
  <c r="G21" i="13" s="1"/>
  <c r="I21" i="13" s="1"/>
  <c r="H22" i="13"/>
  <c r="G22" i="13" s="1"/>
  <c r="I22" i="13" s="1"/>
  <c r="G23" i="13"/>
  <c r="I23" i="13" s="1"/>
  <c r="H23" i="13"/>
  <c r="H24" i="13"/>
  <c r="G24" i="13" s="1"/>
  <c r="I24" i="13" s="1"/>
  <c r="H25" i="13"/>
  <c r="G25" i="13" s="1"/>
  <c r="I25" i="13" s="1"/>
  <c r="H26" i="13"/>
  <c r="G26" i="13" s="1"/>
  <c r="I26" i="13" s="1"/>
  <c r="D15" i="13"/>
  <c r="D16" i="13"/>
  <c r="D17" i="13"/>
  <c r="D18" i="13"/>
  <c r="D19" i="13"/>
  <c r="D20" i="13"/>
  <c r="D21" i="13"/>
  <c r="D22" i="13"/>
  <c r="D23" i="13"/>
  <c r="D24" i="13"/>
  <c r="D25" i="13"/>
  <c r="A12" i="3"/>
  <c r="A13" i="3"/>
  <c r="A14" i="3"/>
  <c r="A15" i="3"/>
  <c r="A16" i="3"/>
  <c r="A17" i="3"/>
  <c r="A18" i="3"/>
  <c r="A19" i="3"/>
  <c r="A20" i="3"/>
  <c r="A21" i="3"/>
  <c r="A22" i="3"/>
  <c r="A23" i="3"/>
  <c r="A24" i="3"/>
  <c r="A25" i="3"/>
  <c r="A26" i="3"/>
  <c r="A27" i="3"/>
  <c r="A28" i="3"/>
  <c r="A29" i="3"/>
  <c r="A11" i="3"/>
  <c r="A10" i="3"/>
  <c r="S4" i="3"/>
  <c r="R4" i="3"/>
  <c r="H30" i="3"/>
  <c r="AW24" i="5" l="1"/>
  <c r="AO15" i="3"/>
  <c r="AN15" i="3"/>
  <c r="AO14" i="3"/>
  <c r="AN14" i="3"/>
  <c r="AM15" i="3"/>
  <c r="AM14" i="3"/>
  <c r="AL15" i="3"/>
  <c r="AL14" i="3"/>
  <c r="AK15" i="3"/>
  <c r="AK14" i="3"/>
  <c r="AW18" i="5" l="1"/>
  <c r="R7" i="4" s="1"/>
  <c r="AW14" i="5"/>
  <c r="AW26" i="5"/>
  <c r="X7" i="4" s="1"/>
  <c r="AW25" i="5"/>
  <c r="W7" i="4" s="1"/>
  <c r="AW21" i="5"/>
  <c r="T7" i="4" s="1"/>
  <c r="AW20" i="5"/>
  <c r="S7" i="4" s="1"/>
  <c r="R87" i="10" l="1"/>
  <c r="S87" i="10" s="1"/>
  <c r="K87" i="10"/>
  <c r="G87" i="10"/>
  <c r="G88" i="10" s="1"/>
  <c r="E87" i="10"/>
  <c r="J86" i="10"/>
  <c r="D86" i="10"/>
  <c r="J85" i="10"/>
  <c r="D85" i="10"/>
  <c r="J84" i="10"/>
  <c r="D84" i="10"/>
  <c r="J83" i="10"/>
  <c r="D83" i="10"/>
  <c r="J82" i="10"/>
  <c r="D82" i="10"/>
  <c r="J81" i="10"/>
  <c r="D81" i="10"/>
  <c r="O81" i="10" s="1"/>
  <c r="O87" i="10" s="1"/>
  <c r="R77" i="10"/>
  <c r="S77" i="10" s="1"/>
  <c r="K77" i="10"/>
  <c r="G77" i="10"/>
  <c r="G78" i="10" s="1"/>
  <c r="E77" i="10"/>
  <c r="J76" i="10"/>
  <c r="D76" i="10"/>
  <c r="I76" i="10" s="1"/>
  <c r="J75" i="10"/>
  <c r="D75" i="10"/>
  <c r="J74" i="10"/>
  <c r="D74" i="10"/>
  <c r="J73" i="10"/>
  <c r="D73" i="10"/>
  <c r="J72" i="10"/>
  <c r="D72" i="10"/>
  <c r="I72" i="10" s="1"/>
  <c r="J71" i="10"/>
  <c r="D71" i="10"/>
  <c r="O71" i="10" s="1"/>
  <c r="O77" i="10" s="1"/>
  <c r="R67" i="10"/>
  <c r="S67" i="10" s="1"/>
  <c r="K67" i="10"/>
  <c r="G67" i="10"/>
  <c r="G68" i="10" s="1"/>
  <c r="E67" i="10"/>
  <c r="J66" i="10"/>
  <c r="D66" i="10"/>
  <c r="I66" i="10" s="1"/>
  <c r="J65" i="10"/>
  <c r="D65" i="10"/>
  <c r="I65" i="10" s="1"/>
  <c r="J64" i="10"/>
  <c r="D64" i="10"/>
  <c r="J63" i="10"/>
  <c r="D63" i="10"/>
  <c r="J62" i="10"/>
  <c r="D62" i="10"/>
  <c r="J61" i="10"/>
  <c r="D61" i="10"/>
  <c r="R57" i="10"/>
  <c r="S57" i="10" s="1"/>
  <c r="K57" i="10"/>
  <c r="G57" i="10"/>
  <c r="G58" i="10" s="1"/>
  <c r="E57" i="10"/>
  <c r="J56" i="10"/>
  <c r="D56" i="10"/>
  <c r="J55" i="10"/>
  <c r="D55" i="10"/>
  <c r="I55" i="10" s="1"/>
  <c r="J54" i="10"/>
  <c r="D54" i="10"/>
  <c r="J53" i="10"/>
  <c r="D53" i="10"/>
  <c r="I53" i="10" s="1"/>
  <c r="J52" i="10"/>
  <c r="D52" i="10"/>
  <c r="J51" i="10"/>
  <c r="D51" i="10"/>
  <c r="R47" i="10"/>
  <c r="S47" i="10" s="1"/>
  <c r="K47" i="10"/>
  <c r="G47" i="10"/>
  <c r="G48" i="10" s="1"/>
  <c r="E47" i="10"/>
  <c r="J46" i="10"/>
  <c r="D46" i="10"/>
  <c r="I46" i="10" s="1"/>
  <c r="J45" i="10"/>
  <c r="D45" i="10"/>
  <c r="I45" i="10" s="1"/>
  <c r="J44" i="10"/>
  <c r="D44" i="10"/>
  <c r="J43" i="10"/>
  <c r="D43" i="10"/>
  <c r="J42" i="10"/>
  <c r="D42" i="10"/>
  <c r="J41" i="10"/>
  <c r="D41" i="10"/>
  <c r="R37" i="10"/>
  <c r="S37" i="10" s="1"/>
  <c r="K37" i="10"/>
  <c r="G37" i="10"/>
  <c r="G38" i="10" s="1"/>
  <c r="E37" i="10"/>
  <c r="J36" i="10"/>
  <c r="D36" i="10"/>
  <c r="I36" i="10" s="1"/>
  <c r="J35" i="10"/>
  <c r="D35" i="10"/>
  <c r="I35" i="10" s="1"/>
  <c r="J34" i="10"/>
  <c r="D34" i="10"/>
  <c r="J33" i="10"/>
  <c r="D33" i="10"/>
  <c r="I33" i="10" s="1"/>
  <c r="J32" i="10"/>
  <c r="D32" i="10"/>
  <c r="I32" i="10" s="1"/>
  <c r="J31" i="10"/>
  <c r="D31" i="10"/>
  <c r="O31" i="10" s="1"/>
  <c r="O37" i="10" s="1"/>
  <c r="R27" i="10"/>
  <c r="S27" i="10" s="1"/>
  <c r="K27" i="10"/>
  <c r="G27" i="10"/>
  <c r="G28" i="10" s="1"/>
  <c r="E27" i="10"/>
  <c r="J26" i="10"/>
  <c r="D26" i="10"/>
  <c r="I26" i="10" s="1"/>
  <c r="J25" i="10"/>
  <c r="D25" i="10"/>
  <c r="I25" i="10" s="1"/>
  <c r="J24" i="10"/>
  <c r="D24" i="10"/>
  <c r="J23" i="10"/>
  <c r="D23" i="10"/>
  <c r="I23" i="10" s="1"/>
  <c r="J22" i="10"/>
  <c r="D22" i="10"/>
  <c r="J21" i="10"/>
  <c r="D21" i="10"/>
  <c r="I44" i="10" l="1"/>
  <c r="I54" i="10"/>
  <c r="M54" i="10" s="1"/>
  <c r="I64" i="10"/>
  <c r="I84" i="10"/>
  <c r="M84" i="10" s="1"/>
  <c r="I63" i="10"/>
  <c r="I73" i="10"/>
  <c r="M73" i="10" s="1"/>
  <c r="I83" i="10"/>
  <c r="M83" i="10" s="1"/>
  <c r="I21" i="10"/>
  <c r="M21" i="10" s="1"/>
  <c r="O21" i="10"/>
  <c r="O27" i="10" s="1"/>
  <c r="I41" i="10"/>
  <c r="L41" i="10" s="1"/>
  <c r="O41" i="10"/>
  <c r="O47" i="10" s="1"/>
  <c r="I51" i="10"/>
  <c r="M51" i="10" s="1"/>
  <c r="O51" i="10"/>
  <c r="O57" i="10" s="1"/>
  <c r="I61" i="10"/>
  <c r="L61" i="10" s="1"/>
  <c r="O61" i="10"/>
  <c r="O67" i="10" s="1"/>
  <c r="I86" i="10"/>
  <c r="M86" i="10" s="1"/>
  <c r="D67" i="10"/>
  <c r="D87" i="10"/>
  <c r="J87" i="10"/>
  <c r="J47" i="10"/>
  <c r="I74" i="10"/>
  <c r="M74" i="10" s="1"/>
  <c r="I31" i="10"/>
  <c r="M31" i="10" s="1"/>
  <c r="D47" i="10"/>
  <c r="J57" i="10"/>
  <c r="J27" i="10"/>
  <c r="D37" i="10"/>
  <c r="D57" i="10"/>
  <c r="I71" i="10"/>
  <c r="M71" i="10" s="1"/>
  <c r="I75" i="10"/>
  <c r="M75" i="10" s="1"/>
  <c r="I34" i="10"/>
  <c r="M34" i="10" s="1"/>
  <c r="D27" i="10"/>
  <c r="I24" i="10"/>
  <c r="M24" i="10" s="1"/>
  <c r="I43" i="10"/>
  <c r="L43" i="10" s="1"/>
  <c r="I56" i="10"/>
  <c r="M56" i="10" s="1"/>
  <c r="J67" i="10"/>
  <c r="J77" i="10"/>
  <c r="I81" i="10"/>
  <c r="M81" i="10" s="1"/>
  <c r="I85" i="10"/>
  <c r="M85" i="10" s="1"/>
  <c r="L84" i="10"/>
  <c r="I82" i="10"/>
  <c r="L72" i="10"/>
  <c r="M72" i="10"/>
  <c r="L76" i="10"/>
  <c r="M76" i="10"/>
  <c r="L74" i="10"/>
  <c r="D77" i="10"/>
  <c r="M61" i="10"/>
  <c r="M65" i="10"/>
  <c r="L65" i="10"/>
  <c r="M66" i="10"/>
  <c r="L66" i="10"/>
  <c r="M63" i="10"/>
  <c r="L63" i="10"/>
  <c r="M64" i="10"/>
  <c r="L64" i="10"/>
  <c r="I62" i="10"/>
  <c r="M53" i="10"/>
  <c r="L53" i="10"/>
  <c r="L55" i="10"/>
  <c r="M55" i="10"/>
  <c r="L54" i="10"/>
  <c r="I52" i="10"/>
  <c r="M45" i="10"/>
  <c r="L45" i="10"/>
  <c r="M46" i="10"/>
  <c r="L46" i="10"/>
  <c r="M44" i="10"/>
  <c r="L44" i="10"/>
  <c r="I42" i="10"/>
  <c r="M35" i="10"/>
  <c r="L35" i="10"/>
  <c r="L32" i="10"/>
  <c r="M32" i="10"/>
  <c r="M36" i="10"/>
  <c r="L36" i="10"/>
  <c r="M33" i="10"/>
  <c r="L33" i="10"/>
  <c r="J37" i="10"/>
  <c r="M23" i="10"/>
  <c r="L23" i="10"/>
  <c r="M26" i="10"/>
  <c r="L26" i="10"/>
  <c r="M25" i="10"/>
  <c r="L25" i="10"/>
  <c r="I22" i="10"/>
  <c r="E36" i="13"/>
  <c r="L86" i="10" l="1"/>
  <c r="M41" i="10"/>
  <c r="L73" i="10"/>
  <c r="L21" i="10"/>
  <c r="L83" i="10"/>
  <c r="I67" i="10"/>
  <c r="L51" i="10"/>
  <c r="L71" i="10"/>
  <c r="I37" i="10"/>
  <c r="M43" i="10"/>
  <c r="L24" i="10"/>
  <c r="L56" i="10"/>
  <c r="I57" i="10"/>
  <c r="M77" i="10"/>
  <c r="L31" i="10"/>
  <c r="I77" i="10"/>
  <c r="L85" i="10"/>
  <c r="L34" i="10"/>
  <c r="L75" i="10"/>
  <c r="L81" i="10"/>
  <c r="L82" i="10"/>
  <c r="M82" i="10"/>
  <c r="M87" i="10" s="1"/>
  <c r="I87" i="10"/>
  <c r="L62" i="10"/>
  <c r="L67" i="10" s="1"/>
  <c r="N61" i="10" s="1"/>
  <c r="N67" i="10" s="1"/>
  <c r="M62" i="10"/>
  <c r="M67" i="10" s="1"/>
  <c r="M52" i="10"/>
  <c r="M57" i="10" s="1"/>
  <c r="L52" i="10"/>
  <c r="L42" i="10"/>
  <c r="L47" i="10" s="1"/>
  <c r="N41" i="10" s="1"/>
  <c r="N47" i="10" s="1"/>
  <c r="M42" i="10"/>
  <c r="I47" i="10"/>
  <c r="M37" i="10"/>
  <c r="L22" i="10"/>
  <c r="M22" i="10"/>
  <c r="M27" i="10" s="1"/>
  <c r="I27" i="10"/>
  <c r="M47" i="10" l="1"/>
  <c r="L57" i="10"/>
  <c r="N51" i="10" s="1"/>
  <c r="N57" i="10" s="1"/>
  <c r="L77" i="10"/>
  <c r="N71" i="10" s="1"/>
  <c r="N77" i="10" s="1"/>
  <c r="L27" i="10"/>
  <c r="N21" i="10" s="1"/>
  <c r="N27" i="10" s="1"/>
  <c r="L37" i="10"/>
  <c r="N31" i="10" s="1"/>
  <c r="N37" i="10" s="1"/>
  <c r="L87" i="10"/>
  <c r="N81" i="10" s="1"/>
  <c r="N87" i="10" s="1"/>
  <c r="AW8" i="5" l="1"/>
  <c r="R17" i="10"/>
  <c r="S17" i="10" s="1"/>
  <c r="J16" i="10"/>
  <c r="K17" i="10"/>
  <c r="C18" i="15"/>
  <c r="AW5" i="5"/>
  <c r="AD6" i="15"/>
  <c r="H13" i="15"/>
  <c r="Z11" i="15"/>
  <c r="AW12" i="5" l="1"/>
  <c r="AW11" i="5"/>
  <c r="AW10" i="5"/>
  <c r="AW9" i="5"/>
  <c r="AW6" i="5"/>
  <c r="AD7" i="15" s="1"/>
  <c r="AW7" i="5"/>
  <c r="H11" i="15" s="1"/>
  <c r="AK53" i="15" l="1"/>
  <c r="V35" i="15"/>
  <c r="C35" i="15"/>
  <c r="H6" i="13" l="1"/>
  <c r="D32" i="13" l="1"/>
  <c r="U32" i="13" s="1"/>
  <c r="H32" i="13"/>
  <c r="G32" i="13" s="1"/>
  <c r="D33" i="13"/>
  <c r="U33" i="13" s="1"/>
  <c r="H33" i="13"/>
  <c r="G33" i="13" s="1"/>
  <c r="D34" i="13"/>
  <c r="U34" i="13" s="1"/>
  <c r="H34" i="13"/>
  <c r="G34" i="13" s="1"/>
  <c r="D35" i="13"/>
  <c r="U35" i="13" s="1"/>
  <c r="H35" i="13"/>
  <c r="G35" i="13" s="1"/>
  <c r="D7" i="13"/>
  <c r="U7" i="13" s="1"/>
  <c r="H7" i="13"/>
  <c r="D8" i="13"/>
  <c r="U8" i="13" s="1"/>
  <c r="H8" i="13"/>
  <c r="G8" i="13" s="1"/>
  <c r="D9" i="13"/>
  <c r="U9" i="13" s="1"/>
  <c r="H9" i="13"/>
  <c r="G9" i="13" s="1"/>
  <c r="D10" i="13"/>
  <c r="U10" i="13" s="1"/>
  <c r="H10" i="13"/>
  <c r="G10" i="13" s="1"/>
  <c r="D11" i="13"/>
  <c r="U11" i="13" s="1"/>
  <c r="H11" i="13"/>
  <c r="G11" i="13" s="1"/>
  <c r="D12" i="13"/>
  <c r="U12" i="13" s="1"/>
  <c r="H12" i="13"/>
  <c r="G12" i="13" s="1"/>
  <c r="D13" i="13"/>
  <c r="U13" i="13" s="1"/>
  <c r="H13" i="13"/>
  <c r="G13" i="13" s="1"/>
  <c r="D14" i="13"/>
  <c r="H14" i="13"/>
  <c r="G14" i="13" s="1"/>
  <c r="D26" i="13"/>
  <c r="U26" i="13" s="1"/>
  <c r="D27" i="13"/>
  <c r="U27" i="13" s="1"/>
  <c r="H27" i="13"/>
  <c r="G27" i="13" s="1"/>
  <c r="D28" i="13"/>
  <c r="U28" i="13" s="1"/>
  <c r="H28" i="13"/>
  <c r="G28" i="13" s="1"/>
  <c r="D29" i="13"/>
  <c r="U29" i="13" s="1"/>
  <c r="H29" i="13"/>
  <c r="G29" i="13" s="1"/>
  <c r="D30" i="13"/>
  <c r="U30" i="13" s="1"/>
  <c r="H30" i="13"/>
  <c r="G30" i="13" s="1"/>
  <c r="D31" i="13"/>
  <c r="U31" i="13" s="1"/>
  <c r="H31" i="13"/>
  <c r="G31" i="13" s="1"/>
  <c r="D6" i="13"/>
  <c r="G6" i="13"/>
  <c r="I6" i="13" l="1"/>
  <c r="U6" i="13"/>
  <c r="D36" i="13"/>
  <c r="Q50" i="15" s="1"/>
  <c r="G7" i="13"/>
  <c r="G36" i="13" s="1"/>
  <c r="H36" i="13"/>
  <c r="I30" i="13"/>
  <c r="V30" i="13" s="1"/>
  <c r="V26" i="13"/>
  <c r="I12" i="13"/>
  <c r="V12" i="13" s="1"/>
  <c r="I8" i="13"/>
  <c r="V8" i="13" s="1"/>
  <c r="I33" i="13"/>
  <c r="V33" i="13" s="1"/>
  <c r="I28" i="13"/>
  <c r="V28" i="13" s="1"/>
  <c r="I14" i="13"/>
  <c r="I10" i="13"/>
  <c r="V10" i="13" s="1"/>
  <c r="I35" i="13"/>
  <c r="V35" i="13" s="1"/>
  <c r="I34" i="13"/>
  <c r="V34" i="13" s="1"/>
  <c r="I32" i="13"/>
  <c r="V32" i="13" s="1"/>
  <c r="I31" i="13"/>
  <c r="V31" i="13" s="1"/>
  <c r="I27" i="13"/>
  <c r="V27" i="13" s="1"/>
  <c r="I13" i="13"/>
  <c r="V13" i="13" s="1"/>
  <c r="I9" i="13"/>
  <c r="V9" i="13" s="1"/>
  <c r="I29" i="13"/>
  <c r="V29" i="13" s="1"/>
  <c r="I11" i="13"/>
  <c r="V11" i="13" s="1"/>
  <c r="I7" i="13" l="1"/>
  <c r="V7" i="13" s="1"/>
  <c r="V6" i="13"/>
  <c r="AM38" i="5"/>
  <c r="I36" i="13" l="1"/>
  <c r="G17" i="10"/>
  <c r="E17" i="10"/>
  <c r="E6" i="10" s="1"/>
  <c r="D16" i="10"/>
  <c r="J15" i="10"/>
  <c r="D15" i="10"/>
  <c r="J14" i="10"/>
  <c r="D14" i="10"/>
  <c r="J13" i="10"/>
  <c r="D13" i="10"/>
  <c r="J12" i="10"/>
  <c r="D12" i="10"/>
  <c r="J11" i="10"/>
  <c r="D11" i="10"/>
  <c r="O17" i="10" s="1"/>
  <c r="G18" i="10" l="1"/>
  <c r="F6" i="10" s="1"/>
  <c r="G6" i="10"/>
  <c r="G42" i="13"/>
  <c r="H45" i="13" s="1"/>
  <c r="U50" i="15"/>
  <c r="I11" i="10"/>
  <c r="L11" i="10" s="1"/>
  <c r="I31" i="5"/>
  <c r="I15" i="10"/>
  <c r="D78" i="10"/>
  <c r="I13" i="10"/>
  <c r="D68" i="10"/>
  <c r="D28" i="10"/>
  <c r="I12" i="10"/>
  <c r="I16" i="10"/>
  <c r="D38" i="10"/>
  <c r="D17" i="10"/>
  <c r="D88" i="10"/>
  <c r="J17" i="10"/>
  <c r="I14" i="10"/>
  <c r="D48" i="10"/>
  <c r="D58" i="10"/>
  <c r="H46" i="13" l="1"/>
  <c r="G43" i="13"/>
  <c r="I36" i="5" s="1"/>
  <c r="S36" i="5" s="1"/>
  <c r="AE36" i="5" s="1"/>
  <c r="D18" i="10"/>
  <c r="D6" i="10"/>
  <c r="M16" i="10"/>
  <c r="L16" i="10"/>
  <c r="L14" i="10"/>
  <c r="M14" i="10"/>
  <c r="L15" i="10"/>
  <c r="M15" i="10"/>
  <c r="M12" i="10"/>
  <c r="L12" i="10"/>
  <c r="M13" i="10"/>
  <c r="L13" i="10"/>
  <c r="M11" i="10"/>
  <c r="N28" i="10"/>
  <c r="I45" i="13"/>
  <c r="M36" i="5" s="1"/>
  <c r="H42" i="13"/>
  <c r="H43" i="13" s="1"/>
  <c r="Y50" i="15" s="1"/>
  <c r="J42" i="13"/>
  <c r="J43" i="13" s="1"/>
  <c r="N38" i="10"/>
  <c r="I17" i="10"/>
  <c r="L17" i="10" l="1"/>
  <c r="I30" i="5"/>
  <c r="AW27" i="5" s="1"/>
  <c r="Y7" i="4" s="1"/>
  <c r="Q51" i="15"/>
  <c r="Q53" i="15" s="1"/>
  <c r="I42" i="13"/>
  <c r="I43" i="13" s="1"/>
  <c r="N78" i="10"/>
  <c r="M17" i="10"/>
  <c r="N11" i="10" s="1"/>
  <c r="N58" i="10"/>
  <c r="N88" i="10"/>
  <c r="N48" i="10"/>
  <c r="N68" i="10"/>
  <c r="N17" i="10" l="1"/>
  <c r="H6" i="10" s="1"/>
  <c r="W5" i="10" s="1"/>
  <c r="W6" i="10" s="1"/>
  <c r="I37" i="5" s="1"/>
  <c r="AC50" i="15"/>
  <c r="AI37" i="5"/>
  <c r="AI36" i="5"/>
  <c r="AC4" i="10" l="1"/>
  <c r="X5" i="10" s="1"/>
  <c r="AC3" i="10"/>
  <c r="AD3" i="10" s="1"/>
  <c r="M37" i="5" s="1"/>
  <c r="M38" i="5" s="1"/>
  <c r="AW29" i="5" s="1"/>
  <c r="AA7" i="4" s="1"/>
  <c r="N18" i="10"/>
  <c r="U51" i="15"/>
  <c r="U53" i="15" s="1"/>
  <c r="S37" i="5"/>
  <c r="AE37" i="5" s="1"/>
  <c r="Q37" i="5"/>
  <c r="I38" i="5"/>
  <c r="AW28" i="5" s="1"/>
  <c r="Z7" i="4" s="1"/>
  <c r="Z5" i="10"/>
  <c r="AG50" i="15"/>
  <c r="R30" i="3"/>
  <c r="Q30" i="3"/>
  <c r="P30" i="3"/>
  <c r="S26" i="15" s="1"/>
  <c r="O30" i="3"/>
  <c r="O26" i="15" s="1"/>
  <c r="AG30" i="3"/>
  <c r="Z6" i="10" l="1"/>
  <c r="Y5" i="10"/>
  <c r="Y6" i="10" s="1"/>
  <c r="AC51" i="15" s="1"/>
  <c r="AC53" i="15" s="1"/>
  <c r="X6" i="10"/>
  <c r="Y51" i="15" s="1"/>
  <c r="AI38" i="5"/>
  <c r="AW31" i="5" s="1"/>
  <c r="AC7" i="4" s="1"/>
  <c r="Q36" i="5"/>
  <c r="AG51" i="15" l="1"/>
  <c r="AG53" i="15" s="1"/>
  <c r="Y53" i="15"/>
  <c r="I32" i="5"/>
  <c r="AW23" i="5"/>
  <c r="V7" i="4" s="1"/>
  <c r="AW19" i="5"/>
  <c r="Q7" i="4" s="1"/>
  <c r="M7" i="4"/>
  <c r="AW13" i="5"/>
  <c r="G7" i="4" s="1"/>
  <c r="F7" i="4"/>
  <c r="L7" i="4"/>
  <c r="K7" i="4"/>
  <c r="I7" i="4"/>
  <c r="H7" i="4"/>
  <c r="E7" i="4"/>
  <c r="D7" i="4"/>
  <c r="C7" i="4"/>
  <c r="AW4" i="5"/>
  <c r="B7" i="4" s="1"/>
  <c r="AW22" i="5" l="1"/>
  <c r="U7" i="4" s="1"/>
  <c r="W38" i="5"/>
  <c r="S38" i="5"/>
  <c r="AE38" i="5" l="1"/>
  <c r="AW30" i="5" s="1"/>
  <c r="AB7" i="4" s="1"/>
  <c r="B30" i="3"/>
  <c r="J7" i="4" s="1"/>
  <c r="P4" i="3" l="1"/>
  <c r="AE7" i="4" s="1"/>
  <c r="S13" i="3" l="1"/>
  <c r="T13" i="3"/>
  <c r="S14" i="3"/>
  <c r="T14" i="3"/>
  <c r="S15" i="3"/>
  <c r="T15" i="3"/>
  <c r="S16" i="3"/>
  <c r="T16" i="3"/>
  <c r="S17" i="3"/>
  <c r="T17" i="3"/>
  <c r="S18" i="3"/>
  <c r="T18" i="3"/>
  <c r="S19" i="3"/>
  <c r="T19" i="3"/>
  <c r="S20" i="3"/>
  <c r="T20" i="3"/>
  <c r="S21" i="3"/>
  <c r="T21" i="3"/>
  <c r="S22" i="3"/>
  <c r="T22" i="3"/>
  <c r="S23" i="3"/>
  <c r="T23" i="3"/>
  <c r="S24" i="3"/>
  <c r="T24" i="3"/>
  <c r="S25" i="3"/>
  <c r="T25" i="3"/>
  <c r="S26" i="3"/>
  <c r="T26" i="3"/>
  <c r="S27" i="3"/>
  <c r="T27" i="3"/>
  <c r="S28" i="3"/>
  <c r="T28" i="3"/>
  <c r="S29" i="3"/>
  <c r="T29" i="3"/>
  <c r="S11" i="3"/>
  <c r="T11" i="3"/>
  <c r="S12" i="3"/>
  <c r="T12" i="3"/>
  <c r="L30" i="3"/>
  <c r="E26" i="5" s="1"/>
  <c r="K30" i="3"/>
  <c r="A26" i="5" s="1"/>
  <c r="AW15" i="5" l="1"/>
  <c r="N7" i="4" s="1"/>
  <c r="O25" i="15"/>
  <c r="AW16" i="5"/>
  <c r="O7" i="4" s="1"/>
  <c r="S25" i="15"/>
  <c r="I26" i="5"/>
  <c r="AW17" i="5" s="1"/>
  <c r="P7" i="4" s="1"/>
  <c r="AF30" i="3"/>
  <c r="S10" i="3" l="1"/>
  <c r="U30" i="3" s="1"/>
  <c r="T10" i="3" l="1"/>
  <c r="V30" i="3" s="1"/>
  <c r="G30" i="3" l="1"/>
  <c r="I30" i="3"/>
  <c r="N30" i="3" l="1"/>
  <c r="M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AG8" authorId="0" shapeId="0" xr:uid="{76F4A4E9-21E9-4760-8E3C-F2B621F808C6}">
      <text>
        <r>
          <rPr>
            <sz val="9"/>
            <color indexed="81"/>
            <rFont val="MS P ゴシック"/>
            <family val="3"/>
            <charset val="128"/>
          </rPr>
          <t>4月1日現在の年齢</t>
        </r>
      </text>
    </comment>
    <comment ref="AG11" authorId="0" shapeId="0" xr:uid="{98EFF753-6DE3-413A-8B02-0B262D502A3C}">
      <text>
        <r>
          <rPr>
            <sz val="9"/>
            <color indexed="81"/>
            <rFont val="MS P ゴシック"/>
            <family val="3"/>
            <charset val="128"/>
          </rPr>
          <t>4月1日現在の年齢</t>
        </r>
      </text>
    </comment>
    <comment ref="AG12" authorId="0" shapeId="0" xr:uid="{AD563865-EE7D-408C-A076-B273B50DC914}">
      <text>
        <r>
          <rPr>
            <b/>
            <sz val="9"/>
            <color indexed="81"/>
            <rFont val="MS P ゴシック"/>
            <family val="3"/>
            <charset val="128"/>
          </rPr>
          <t>果樹、野菜、花きのいずれか該当するものを記入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AA8" authorId="0" shapeId="0" xr:uid="{E02A9A98-8AD8-430C-B2A3-CD5C75F6F8AA}">
      <text>
        <r>
          <rPr>
            <b/>
            <sz val="9"/>
            <color indexed="81"/>
            <rFont val="MS P ゴシック"/>
            <family val="3"/>
            <charset val="128"/>
          </rPr>
          <t xml:space="preserve">記載要領シートを参考に記載すること
</t>
        </r>
      </text>
    </comment>
  </commentList>
</comments>
</file>

<file path=xl/sharedStrings.xml><?xml version="1.0" encoding="utf-8"?>
<sst xmlns="http://schemas.openxmlformats.org/spreadsheetml/2006/main" count="813" uniqueCount="457">
  <si>
    <t>現況</t>
    <rPh sb="0" eb="2">
      <t>ゲンキョウ</t>
    </rPh>
    <phoneticPr fontId="2"/>
  </si>
  <si>
    <t>目標</t>
    <rPh sb="0" eb="2">
      <t>モクヒョウ</t>
    </rPh>
    <phoneticPr fontId="2"/>
  </si>
  <si>
    <t>○</t>
    <phoneticPr fontId="2"/>
  </si>
  <si>
    <t>合計</t>
    <rPh sb="0" eb="2">
      <t>ゴウケイ</t>
    </rPh>
    <phoneticPr fontId="2"/>
  </si>
  <si>
    <t>No</t>
    <phoneticPr fontId="2"/>
  </si>
  <si>
    <t>氏名</t>
    <rPh sb="0" eb="2">
      <t>シメイ</t>
    </rPh>
    <phoneticPr fontId="2"/>
  </si>
  <si>
    <t>認定
農業
者等</t>
    <rPh sb="0" eb="2">
      <t>ニンテイ</t>
    </rPh>
    <rPh sb="3" eb="5">
      <t>ノウギョウ</t>
    </rPh>
    <rPh sb="6" eb="7">
      <t>シャ</t>
    </rPh>
    <rPh sb="7" eb="8">
      <t>トウ</t>
    </rPh>
    <phoneticPr fontId="2"/>
  </si>
  <si>
    <t>事業内容</t>
    <rPh sb="0" eb="2">
      <t>ジギョウ</t>
    </rPh>
    <rPh sb="2" eb="4">
      <t>ナイヨウ</t>
    </rPh>
    <phoneticPr fontId="2"/>
  </si>
  <si>
    <t>栽培面積
（a）</t>
    <rPh sb="0" eb="2">
      <t>サイバイ</t>
    </rPh>
    <rPh sb="2" eb="4">
      <t>メンセキ</t>
    </rPh>
    <phoneticPr fontId="2"/>
  </si>
  <si>
    <t>収量
（㎏/10a）</t>
    <rPh sb="0" eb="2">
      <t>シュウリョウ</t>
    </rPh>
    <phoneticPr fontId="2"/>
  </si>
  <si>
    <t>単価
（円/㎏）</t>
    <rPh sb="0" eb="2">
      <t>タンカ</t>
    </rPh>
    <rPh sb="4" eb="5">
      <t>エン</t>
    </rPh>
    <phoneticPr fontId="2"/>
  </si>
  <si>
    <t>総販売額
（千円）</t>
    <rPh sb="0" eb="1">
      <t>ソウ</t>
    </rPh>
    <rPh sb="1" eb="3">
      <t>ハンバイ</t>
    </rPh>
    <rPh sb="3" eb="4">
      <t>ガク</t>
    </rPh>
    <rPh sb="6" eb="7">
      <t>セン</t>
    </rPh>
    <rPh sb="7" eb="8">
      <t>エン</t>
    </rPh>
    <phoneticPr fontId="2"/>
  </si>
  <si>
    <t>山形太郎</t>
    <rPh sb="0" eb="2">
      <t>ヤマガタ</t>
    </rPh>
    <rPh sb="2" eb="4">
      <t>タロウ</t>
    </rPh>
    <phoneticPr fontId="2"/>
  </si>
  <si>
    <t>ビニールハウス100坪1棟</t>
    <rPh sb="10" eb="11">
      <t>ツボ</t>
    </rPh>
    <rPh sb="12" eb="13">
      <t>トウ</t>
    </rPh>
    <phoneticPr fontId="2"/>
  </si>
  <si>
    <t>品目</t>
    <rPh sb="0" eb="2">
      <t>ヒンモク</t>
    </rPh>
    <phoneticPr fontId="2"/>
  </si>
  <si>
    <r>
      <t xml:space="preserve">販売額
</t>
    </r>
    <r>
      <rPr>
        <sz val="10"/>
        <color theme="1"/>
        <rFont val="游ゴシック"/>
        <family val="3"/>
        <charset val="128"/>
        <scheme val="minor"/>
      </rPr>
      <t>（千円/10a）</t>
    </r>
    <rPh sb="0" eb="2">
      <t>ハンバイ</t>
    </rPh>
    <rPh sb="2" eb="3">
      <t>ガク</t>
    </rPh>
    <rPh sb="5" eb="6">
      <t>セン</t>
    </rPh>
    <rPh sb="6" eb="7">
      <t>エン</t>
    </rPh>
    <phoneticPr fontId="2"/>
  </si>
  <si>
    <t>年齢</t>
    <rPh sb="0" eb="1">
      <t>ネン</t>
    </rPh>
    <rPh sb="1" eb="2">
      <t>レイ</t>
    </rPh>
    <phoneticPr fontId="2"/>
  </si>
  <si>
    <t>住所</t>
    <rPh sb="0" eb="2">
      <t>ジュウショ</t>
    </rPh>
    <phoneticPr fontId="2"/>
  </si>
  <si>
    <t>事業実施主体</t>
    <rPh sb="0" eb="4">
      <t>ジギョウジッシ</t>
    </rPh>
    <rPh sb="4" eb="6">
      <t>シュタイ</t>
    </rPh>
    <phoneticPr fontId="2"/>
  </si>
  <si>
    <t>①</t>
    <phoneticPr fontId="2"/>
  </si>
  <si>
    <t>②</t>
    <phoneticPr fontId="2"/>
  </si>
  <si>
    <t>③</t>
    <phoneticPr fontId="2"/>
  </si>
  <si>
    <t>法人(農協含む)</t>
    <rPh sb="0" eb="2">
      <t>ホウジン</t>
    </rPh>
    <rPh sb="3" eb="5">
      <t>ノウキョウ</t>
    </rPh>
    <rPh sb="5" eb="6">
      <t>フク</t>
    </rPh>
    <phoneticPr fontId="2"/>
  </si>
  <si>
    <t>農業者団体</t>
    <rPh sb="0" eb="3">
      <t>ノウギョウシャ</t>
    </rPh>
    <rPh sb="3" eb="5">
      <t>ダンタイ</t>
    </rPh>
    <phoneticPr fontId="2"/>
  </si>
  <si>
    <t>区分</t>
    <rPh sb="0" eb="2">
      <t>クブン</t>
    </rPh>
    <phoneticPr fontId="2"/>
  </si>
  <si>
    <t>○</t>
  </si>
  <si>
    <t>税抜</t>
    <rPh sb="0" eb="2">
      <t>ゼイヌキ</t>
    </rPh>
    <phoneticPr fontId="2"/>
  </si>
  <si>
    <t>実効性</t>
    <rPh sb="0" eb="3">
      <t>ジッコウセイ</t>
    </rPh>
    <phoneticPr fontId="2"/>
  </si>
  <si>
    <t>項目</t>
    <rPh sb="0" eb="2">
      <t>コウモク</t>
    </rPh>
    <phoneticPr fontId="2"/>
  </si>
  <si>
    <t>点数</t>
    <rPh sb="0" eb="2">
      <t>テンスウ</t>
    </rPh>
    <phoneticPr fontId="2"/>
  </si>
  <si>
    <t>(最大)</t>
    <rPh sb="1" eb="3">
      <t>サイダイ</t>
    </rPh>
    <phoneticPr fontId="2"/>
  </si>
  <si>
    <t>事業名</t>
    <rPh sb="0" eb="3">
      <t>ジギョウメイ</t>
    </rPh>
    <phoneticPr fontId="2"/>
  </si>
  <si>
    <t>県</t>
    <rPh sb="0" eb="1">
      <t>ケン</t>
    </rPh>
    <phoneticPr fontId="2"/>
  </si>
  <si>
    <t>市町村</t>
    <rPh sb="0" eb="3">
      <t>シチョウソン</t>
    </rPh>
    <phoneticPr fontId="2"/>
  </si>
  <si>
    <t>その他</t>
    <rPh sb="2" eb="3">
      <t>タ</t>
    </rPh>
    <phoneticPr fontId="2"/>
  </si>
  <si>
    <t>所得額
（千円）</t>
    <rPh sb="0" eb="2">
      <t>ショトク</t>
    </rPh>
    <rPh sb="2" eb="3">
      <t>ガク</t>
    </rPh>
    <rPh sb="5" eb="6">
      <t>セン</t>
    </rPh>
    <rPh sb="6" eb="7">
      <t>エン</t>
    </rPh>
    <phoneticPr fontId="2"/>
  </si>
  <si>
    <t>№</t>
    <phoneticPr fontId="10"/>
  </si>
  <si>
    <t>！行・列の追加・削除等レイアウト修正不可！</t>
    <rPh sb="16" eb="18">
      <t>シュウセイ</t>
    </rPh>
    <rPh sb="18" eb="20">
      <t>フカ</t>
    </rPh>
    <phoneticPr fontId="10"/>
  </si>
  <si>
    <t>市町村名</t>
    <rPh sb="0" eb="3">
      <t>シチョウソン</t>
    </rPh>
    <rPh sb="3" eb="4">
      <t>メイ</t>
    </rPh>
    <phoneticPr fontId="10"/>
  </si>
  <si>
    <t>事業実施
主体区分</t>
    <rPh sb="0" eb="2">
      <t>ジギョウ</t>
    </rPh>
    <rPh sb="2" eb="4">
      <t>ジッシ</t>
    </rPh>
    <rPh sb="5" eb="7">
      <t>シュタイ</t>
    </rPh>
    <rPh sb="7" eb="9">
      <t>クブン</t>
    </rPh>
    <phoneticPr fontId="10"/>
  </si>
  <si>
    <t>設立年月日</t>
    <rPh sb="0" eb="2">
      <t>セツリツ</t>
    </rPh>
    <rPh sb="2" eb="5">
      <t>ネンガッピ</t>
    </rPh>
    <phoneticPr fontId="10"/>
  </si>
  <si>
    <t>事業実施主体名</t>
    <rPh sb="0" eb="2">
      <t>ジギョウ</t>
    </rPh>
    <rPh sb="2" eb="4">
      <t>ジッシ</t>
    </rPh>
    <rPh sb="4" eb="6">
      <t>シュタイ</t>
    </rPh>
    <rPh sb="6" eb="7">
      <t>メイ</t>
    </rPh>
    <phoneticPr fontId="10"/>
  </si>
  <si>
    <t>農業者団体
の場合</t>
    <rPh sb="0" eb="3">
      <t>ノウギョウシャ</t>
    </rPh>
    <rPh sb="3" eb="5">
      <t>ダンタイ</t>
    </rPh>
    <rPh sb="7" eb="9">
      <t>バアイ</t>
    </rPh>
    <phoneticPr fontId="10"/>
  </si>
  <si>
    <t>構成員</t>
    <rPh sb="0" eb="3">
      <t>コウセイイン</t>
    </rPh>
    <phoneticPr fontId="10"/>
  </si>
  <si>
    <t>経営体</t>
    <rPh sb="0" eb="3">
      <t>ケイエイタイ</t>
    </rPh>
    <phoneticPr fontId="10"/>
  </si>
  <si>
    <t xml:space="preserve"> うち認定農業者等</t>
    <rPh sb="3" eb="5">
      <t>ニンテイ</t>
    </rPh>
    <rPh sb="5" eb="8">
      <t>ノウギョウシャ</t>
    </rPh>
    <rPh sb="8" eb="9">
      <t>トウ</t>
    </rPh>
    <phoneticPr fontId="10"/>
  </si>
  <si>
    <t>（団体）構成員数</t>
    <rPh sb="1" eb="3">
      <t>ダンタイ</t>
    </rPh>
    <rPh sb="4" eb="7">
      <t>コウセイイン</t>
    </rPh>
    <rPh sb="7" eb="8">
      <t>スウ</t>
    </rPh>
    <phoneticPr fontId="10"/>
  </si>
  <si>
    <t>代表者氏名等</t>
    <rPh sb="0" eb="2">
      <t>ダイヒョウ</t>
    </rPh>
    <rPh sb="2" eb="3">
      <t>シャ</t>
    </rPh>
    <rPh sb="3" eb="5">
      <t>シメイ</t>
    </rPh>
    <rPh sb="5" eb="6">
      <t>トウ</t>
    </rPh>
    <phoneticPr fontId="2"/>
  </si>
  <si>
    <t>（団体）50歳未満の基幹的農業従事者</t>
    <rPh sb="1" eb="3">
      <t>ダンタイ</t>
    </rPh>
    <phoneticPr fontId="10"/>
  </si>
  <si>
    <t>人</t>
    <rPh sb="0" eb="1">
      <t>ニン</t>
    </rPh>
    <phoneticPr fontId="10"/>
  </si>
  <si>
    <t>（法人）常時従事</t>
    <rPh sb="1" eb="3">
      <t>ホウジン</t>
    </rPh>
    <phoneticPr fontId="10"/>
  </si>
  <si>
    <t>組織概要</t>
    <rPh sb="0" eb="2">
      <t>ソシキ</t>
    </rPh>
    <rPh sb="2" eb="4">
      <t>ガイヨウ</t>
    </rPh>
    <phoneticPr fontId="2"/>
  </si>
  <si>
    <t>法人
の場合</t>
    <rPh sb="0" eb="2">
      <t>ホウジン</t>
    </rPh>
    <rPh sb="4" eb="6">
      <t>バアイ</t>
    </rPh>
    <phoneticPr fontId="10"/>
  </si>
  <si>
    <t>農業常時
従 事 者</t>
    <rPh sb="0" eb="2">
      <t>ノウギョウ</t>
    </rPh>
    <rPh sb="2" eb="4">
      <t>ジョウジ</t>
    </rPh>
    <rPh sb="5" eb="6">
      <t>ジュウ</t>
    </rPh>
    <rPh sb="7" eb="8">
      <t>コト</t>
    </rPh>
    <rPh sb="9" eb="10">
      <t>モノ</t>
    </rPh>
    <phoneticPr fontId="10"/>
  </si>
  <si>
    <t>役員</t>
    <rPh sb="0" eb="2">
      <t>ヤクイン</t>
    </rPh>
    <phoneticPr fontId="10"/>
  </si>
  <si>
    <t>人中</t>
    <rPh sb="0" eb="1">
      <t>ニン</t>
    </rPh>
    <rPh sb="1" eb="2">
      <t>チュウ</t>
    </rPh>
    <phoneticPr fontId="10"/>
  </si>
  <si>
    <t>（法人）50歳未満の基幹的農業従事者</t>
    <rPh sb="1" eb="3">
      <t>ホウジン</t>
    </rPh>
    <phoneticPr fontId="10"/>
  </si>
  <si>
    <t>雇用</t>
    <rPh sb="0" eb="2">
      <t>コヨウ</t>
    </rPh>
    <phoneticPr fontId="10"/>
  </si>
  <si>
    <t>品目種別</t>
    <rPh sb="0" eb="2">
      <t>ヒンモク</t>
    </rPh>
    <rPh sb="2" eb="4">
      <t>シュベツ</t>
    </rPh>
    <phoneticPr fontId="10"/>
  </si>
  <si>
    <t>品目</t>
    <rPh sb="0" eb="2">
      <t>ヒンモク</t>
    </rPh>
    <phoneticPr fontId="10"/>
  </si>
  <si>
    <t>目標達成に向けた取組み</t>
    <rPh sb="0" eb="2">
      <t>モクヒョウ</t>
    </rPh>
    <rPh sb="2" eb="4">
      <t>タッセイ</t>
    </rPh>
    <rPh sb="5" eb="6">
      <t>ム</t>
    </rPh>
    <rPh sb="8" eb="10">
      <t>トリク</t>
    </rPh>
    <phoneticPr fontId="10"/>
  </si>
  <si>
    <t>品　　目</t>
    <rPh sb="0" eb="1">
      <t>ヒン</t>
    </rPh>
    <rPh sb="3" eb="4">
      <t>メ</t>
    </rPh>
    <phoneticPr fontId="10"/>
  </si>
  <si>
    <t>面積（現状）</t>
    <rPh sb="0" eb="2">
      <t>メンセキ</t>
    </rPh>
    <rPh sb="3" eb="5">
      <t>ゲンジョウ</t>
    </rPh>
    <phoneticPr fontId="10"/>
  </si>
  <si>
    <t>生産拡大の取組計画</t>
    <rPh sb="0" eb="2">
      <t>セイサン</t>
    </rPh>
    <rPh sb="2" eb="4">
      <t>カクダイ</t>
    </rPh>
    <rPh sb="5" eb="7">
      <t>トリク</t>
    </rPh>
    <rPh sb="7" eb="9">
      <t>ケイカク</t>
    </rPh>
    <phoneticPr fontId="10"/>
  </si>
  <si>
    <t>面積（目標）</t>
    <rPh sb="0" eb="2">
      <t>メンセキ</t>
    </rPh>
    <rPh sb="3" eb="5">
      <t>モクヒョウ</t>
    </rPh>
    <phoneticPr fontId="10"/>
  </si>
  <si>
    <t>現状</t>
    <rPh sb="0" eb="2">
      <t>ゲンジョウ</t>
    </rPh>
    <phoneticPr fontId="10"/>
  </si>
  <si>
    <t>目標達成に向けた取組み
※施設・機械等導入目的を含め記入すること。</t>
    <rPh sb="13" eb="15">
      <t>シセツ</t>
    </rPh>
    <rPh sb="16" eb="18">
      <t>キカイ</t>
    </rPh>
    <rPh sb="18" eb="19">
      <t>トウ</t>
    </rPh>
    <rPh sb="19" eb="21">
      <t>ドウニュウ</t>
    </rPh>
    <rPh sb="21" eb="23">
      <t>モクテキ</t>
    </rPh>
    <rPh sb="24" eb="25">
      <t>フク</t>
    </rPh>
    <rPh sb="26" eb="28">
      <t>キニュウ</t>
    </rPh>
    <phoneticPr fontId="10"/>
  </si>
  <si>
    <t>面積（増減）</t>
    <rPh sb="0" eb="2">
      <t>メンセキ</t>
    </rPh>
    <rPh sb="3" eb="5">
      <t>ゾウゲン</t>
    </rPh>
    <phoneticPr fontId="10"/>
  </si>
  <si>
    <t>補助要件</t>
    <rPh sb="0" eb="2">
      <t>ホジョ</t>
    </rPh>
    <rPh sb="2" eb="4">
      <t>ヨウケン</t>
    </rPh>
    <phoneticPr fontId="10"/>
  </si>
  <si>
    <t>目標年度</t>
    <rPh sb="0" eb="2">
      <t>モクヒョウ</t>
    </rPh>
    <rPh sb="2" eb="4">
      <t>ネンド</t>
    </rPh>
    <phoneticPr fontId="10"/>
  </si>
  <si>
    <t>目標</t>
    <phoneticPr fontId="10"/>
  </si>
  <si>
    <t>現状</t>
    <rPh sb="0" eb="2">
      <t>ゲンジョウ</t>
    </rPh>
    <phoneticPr fontId="2"/>
  </si>
  <si>
    <t>目標年</t>
    <rPh sb="0" eb="2">
      <t>モクヒョウ</t>
    </rPh>
    <rPh sb="2" eb="3">
      <t>ネン</t>
    </rPh>
    <phoneticPr fontId="2"/>
  </si>
  <si>
    <t>増減</t>
    <rPh sb="0" eb="2">
      <t>ゾウゲン</t>
    </rPh>
    <phoneticPr fontId="2"/>
  </si>
  <si>
    <r>
      <t xml:space="preserve">年度
</t>
    </r>
    <r>
      <rPr>
        <sz val="10"/>
        <color theme="1"/>
        <rFont val="ＭＳ ゴシック"/>
        <family val="3"/>
        <charset val="128"/>
      </rPr>
      <t>（和暦・半角）</t>
    </r>
    <rPh sb="0" eb="2">
      <t>ネンド</t>
    </rPh>
    <rPh sb="4" eb="6">
      <t>ワレキ</t>
    </rPh>
    <rPh sb="7" eb="9">
      <t>ハンカク</t>
    </rPh>
    <phoneticPr fontId="10"/>
  </si>
  <si>
    <t>目標年度を事業終了後の２年後
としないときは、その理由</t>
    <rPh sb="25" eb="27">
      <t>リユウ</t>
    </rPh>
    <phoneticPr fontId="10"/>
  </si>
  <si>
    <t>現状値</t>
    <rPh sb="0" eb="2">
      <t>ゲンジョウ</t>
    </rPh>
    <rPh sb="2" eb="3">
      <t>チ</t>
    </rPh>
    <phoneticPr fontId="2"/>
  </si>
  <si>
    <t>目標値</t>
    <rPh sb="0" eb="3">
      <t>モクヒョウチ</t>
    </rPh>
    <phoneticPr fontId="2"/>
  </si>
  <si>
    <t>増減率</t>
    <rPh sb="0" eb="2">
      <t>ゾウゲン</t>
    </rPh>
    <rPh sb="2" eb="3">
      <t>リツ</t>
    </rPh>
    <phoneticPr fontId="2"/>
  </si>
  <si>
    <t>総事業費</t>
    <rPh sb="0" eb="4">
      <t>ソウジギョウヒ</t>
    </rPh>
    <phoneticPr fontId="10"/>
  </si>
  <si>
    <t>円</t>
    <rPh sb="0" eb="1">
      <t>エン</t>
    </rPh>
    <phoneticPr fontId="10"/>
  </si>
  <si>
    <t>除税後の額</t>
    <rPh sb="0" eb="1">
      <t>ジョ</t>
    </rPh>
    <rPh sb="1" eb="2">
      <t>ゼイ</t>
    </rPh>
    <rPh sb="2" eb="3">
      <t>ゴ</t>
    </rPh>
    <rPh sb="4" eb="5">
      <t>ガク</t>
    </rPh>
    <phoneticPr fontId="10"/>
  </si>
  <si>
    <t>仕入れに係る消費税相当額</t>
    <phoneticPr fontId="10"/>
  </si>
  <si>
    <t>事業種目</t>
    <rPh sb="0" eb="2">
      <t>ジギョウ</t>
    </rPh>
    <rPh sb="2" eb="4">
      <t>シュモク</t>
    </rPh>
    <phoneticPr fontId="10"/>
  </si>
  <si>
    <t>補助金額</t>
    <rPh sb="0" eb="2">
      <t>ホジョ</t>
    </rPh>
    <rPh sb="2" eb="4">
      <t>キンガク</t>
    </rPh>
    <phoneticPr fontId="10"/>
  </si>
  <si>
    <t>補助率</t>
    <rPh sb="0" eb="3">
      <t>ホジョリツ</t>
    </rPh>
    <phoneticPr fontId="10"/>
  </si>
  <si>
    <t>補助金額</t>
    <phoneticPr fontId="2"/>
  </si>
  <si>
    <t>（上限額）</t>
    <rPh sb="1" eb="4">
      <t>ジョウゲンガク</t>
    </rPh>
    <phoneticPr fontId="10"/>
  </si>
  <si>
    <t>具体的内容</t>
    <rPh sb="0" eb="3">
      <t>グタイテキ</t>
    </rPh>
    <rPh sb="3" eb="5">
      <t>ナイヨウ</t>
    </rPh>
    <phoneticPr fontId="10"/>
  </si>
  <si>
    <t>補助対象経費</t>
    <rPh sb="0" eb="2">
      <t>ホジョ</t>
    </rPh>
    <rPh sb="2" eb="4">
      <t>タイショウ</t>
    </rPh>
    <rPh sb="4" eb="6">
      <t>ケイヒ</t>
    </rPh>
    <phoneticPr fontId="10"/>
  </si>
  <si>
    <t>末端交付額</t>
    <rPh sb="0" eb="2">
      <t>マッタン</t>
    </rPh>
    <rPh sb="2" eb="4">
      <t>コウフ</t>
    </rPh>
    <rPh sb="4" eb="5">
      <t>ガク</t>
    </rPh>
    <phoneticPr fontId="10"/>
  </si>
  <si>
    <t>合　　計</t>
    <rPh sb="0" eb="1">
      <t>ゴウ</t>
    </rPh>
    <rPh sb="3" eb="4">
      <t>ケイ</t>
    </rPh>
    <phoneticPr fontId="10"/>
  </si>
  <si>
    <t>県補助金額</t>
    <rPh sb="0" eb="1">
      <t>ケン</t>
    </rPh>
    <rPh sb="1" eb="3">
      <t>ホジョ</t>
    </rPh>
    <rPh sb="3" eb="5">
      <t>キンガク</t>
    </rPh>
    <phoneticPr fontId="10"/>
  </si>
  <si>
    <t>事業費の確定時期</t>
    <phoneticPr fontId="10"/>
  </si>
  <si>
    <t>市町村の
予算措置状況</t>
    <phoneticPr fontId="10"/>
  </si>
  <si>
    <t>着工（予定）時期</t>
    <rPh sb="6" eb="8">
      <t>ジキ</t>
    </rPh>
    <phoneticPr fontId="10"/>
  </si>
  <si>
    <t>施設・設備の
利用開始（予定）</t>
    <phoneticPr fontId="10"/>
  </si>
  <si>
    <t>市町村補助金額</t>
    <rPh sb="0" eb="2">
      <t>シチョウ</t>
    </rPh>
    <rPh sb="2" eb="3">
      <t>ソン</t>
    </rPh>
    <rPh sb="3" eb="5">
      <t>ホジョ</t>
    </rPh>
    <rPh sb="5" eb="7">
      <t>キンガク</t>
    </rPh>
    <phoneticPr fontId="10"/>
  </si>
  <si>
    <t>○</t>
    <phoneticPr fontId="10"/>
  </si>
  <si>
    <t>R10</t>
    <phoneticPr fontId="10"/>
  </si>
  <si>
    <t>№</t>
  </si>
  <si>
    <t>市町村</t>
  </si>
  <si>
    <t>設　立
年月日</t>
    <rPh sb="0" eb="1">
      <t>セツ</t>
    </rPh>
    <rPh sb="2" eb="3">
      <t>タチ</t>
    </rPh>
    <rPh sb="4" eb="7">
      <t>ネンガッピ</t>
    </rPh>
    <phoneticPr fontId="10"/>
  </si>
  <si>
    <t>農業者
団体</t>
    <rPh sb="0" eb="3">
      <t>ノウギョウシャ</t>
    </rPh>
    <rPh sb="4" eb="6">
      <t>ダンタイインスウ</t>
    </rPh>
    <phoneticPr fontId="2"/>
  </si>
  <si>
    <t>法人</t>
    <rPh sb="0" eb="2">
      <t>ホウジンインスウ</t>
    </rPh>
    <phoneticPr fontId="2"/>
  </si>
  <si>
    <t>目標達成に向けた取組み（事業概要）</t>
    <rPh sb="0" eb="2">
      <t>モクヒョウ</t>
    </rPh>
    <rPh sb="2" eb="4">
      <t>タッセイ</t>
    </rPh>
    <rPh sb="5" eb="6">
      <t>ム</t>
    </rPh>
    <rPh sb="8" eb="10">
      <t>トリク</t>
    </rPh>
    <rPh sb="12" eb="14">
      <t>ジギョウ</t>
    </rPh>
    <rPh sb="14" eb="16">
      <t>ガイヨウ</t>
    </rPh>
    <phoneticPr fontId="10"/>
  </si>
  <si>
    <t>対象作物
の面積(a)</t>
    <rPh sb="0" eb="2">
      <t>タイショウ</t>
    </rPh>
    <rPh sb="2" eb="4">
      <t>サクモツ</t>
    </rPh>
    <rPh sb="6" eb="8">
      <t>メンセキ</t>
    </rPh>
    <phoneticPr fontId="2"/>
  </si>
  <si>
    <t>目標
年度</t>
    <rPh sb="0" eb="2">
      <t>モクヒョウ</t>
    </rPh>
    <rPh sb="3" eb="5">
      <t>ネンド</t>
    </rPh>
    <phoneticPr fontId="10"/>
  </si>
  <si>
    <t>補助
要件</t>
    <rPh sb="0" eb="2">
      <t>ホジョ</t>
    </rPh>
    <rPh sb="3" eb="5">
      <t>ヨウケン</t>
    </rPh>
    <phoneticPr fontId="10"/>
  </si>
  <si>
    <t>要望額（千円）</t>
    <rPh sb="4" eb="6">
      <t>センエン</t>
    </rPh>
    <phoneticPr fontId="10"/>
  </si>
  <si>
    <t>採択額</t>
    <rPh sb="0" eb="2">
      <t>サイタク</t>
    </rPh>
    <rPh sb="2" eb="3">
      <t>ガク</t>
    </rPh>
    <phoneticPr fontId="2"/>
  </si>
  <si>
    <t>構成
員数</t>
    <rPh sb="0" eb="2">
      <t>コウセイ</t>
    </rPh>
    <rPh sb="3" eb="5">
      <t>インスウ</t>
    </rPh>
    <rPh sb="4" eb="5">
      <t>スウ</t>
    </rPh>
    <phoneticPr fontId="2"/>
  </si>
  <si>
    <t>基幹的農業従事者数</t>
    <rPh sb="0" eb="3">
      <t>キカンテキ</t>
    </rPh>
    <rPh sb="3" eb="8">
      <t>ノウギョウジュウジシャ</t>
    </rPh>
    <rPh sb="8" eb="9">
      <t>スウ</t>
    </rPh>
    <phoneticPr fontId="10"/>
  </si>
  <si>
    <t>うち
取組
主体数</t>
    <rPh sb="3" eb="5">
      <t>トリク</t>
    </rPh>
    <rPh sb="6" eb="8">
      <t>シュタイ</t>
    </rPh>
    <rPh sb="8" eb="9">
      <t>スウ</t>
    </rPh>
    <phoneticPr fontId="10"/>
  </si>
  <si>
    <t>常時
従事
者数</t>
    <rPh sb="0" eb="2">
      <t>ジョウジ</t>
    </rPh>
    <rPh sb="3" eb="5">
      <t>ジュウジ</t>
    </rPh>
    <rPh sb="6" eb="7">
      <t>シャ</t>
    </rPh>
    <rPh sb="7" eb="8">
      <t>スウ</t>
    </rPh>
    <phoneticPr fontId="2"/>
  </si>
  <si>
    <r>
      <t xml:space="preserve">目標年
</t>
    </r>
    <r>
      <rPr>
        <sz val="8"/>
        <rFont val="ＭＳ ゴシック"/>
        <family val="3"/>
        <charset val="128"/>
      </rPr>
      <t>(見込み)</t>
    </r>
    <rPh sb="0" eb="2">
      <t>モクヒョウ</t>
    </rPh>
    <rPh sb="2" eb="3">
      <t>ネン</t>
    </rPh>
    <rPh sb="5" eb="7">
      <t>ミコ</t>
    </rPh>
    <phoneticPr fontId="2"/>
  </si>
  <si>
    <t>具体的内容(機械、数量、面積等)</t>
  </si>
  <si>
    <t>末　端
交付額</t>
    <rPh sb="0" eb="1">
      <t>マツ</t>
    </rPh>
    <rPh sb="2" eb="3">
      <t>ハシ</t>
    </rPh>
    <rPh sb="4" eb="6">
      <t>コウフ</t>
    </rPh>
    <rPh sb="6" eb="7">
      <t>ガク</t>
    </rPh>
    <phoneticPr fontId="10"/>
  </si>
  <si>
    <t>負担区分</t>
    <rPh sb="0" eb="2">
      <t>フタン</t>
    </rPh>
    <rPh sb="2" eb="4">
      <t>クブン</t>
    </rPh>
    <phoneticPr fontId="10"/>
  </si>
  <si>
    <t>現状値
（H30)</t>
    <rPh sb="0" eb="2">
      <t>ゲンジョウ</t>
    </rPh>
    <rPh sb="2" eb="3">
      <t>チ</t>
    </rPh>
    <phoneticPr fontId="2"/>
  </si>
  <si>
    <t>県</t>
    <phoneticPr fontId="2"/>
  </si>
  <si>
    <t>市町村</t>
    <rPh sb="0" eb="2">
      <t>シチョウ</t>
    </rPh>
    <rPh sb="2" eb="3">
      <t>ソン</t>
    </rPh>
    <phoneticPr fontId="10"/>
  </si>
  <si>
    <t>品目
種別</t>
    <phoneticPr fontId="2"/>
  </si>
  <si>
    <t>補助
対象
経費</t>
    <rPh sb="0" eb="2">
      <t>ホジョ</t>
    </rPh>
    <rPh sb="3" eb="5">
      <t>タイショウ</t>
    </rPh>
    <rPh sb="6" eb="8">
      <t>ケイヒ</t>
    </rPh>
    <phoneticPr fontId="10"/>
  </si>
  <si>
    <t>総事業費
（円）</t>
    <rPh sb="0" eb="1">
      <t>ソウ</t>
    </rPh>
    <rPh sb="6" eb="7">
      <t>エン</t>
    </rPh>
    <phoneticPr fontId="10"/>
  </si>
  <si>
    <t>補助対象
経費
（千円）</t>
    <rPh sb="0" eb="2">
      <t>ホジョ</t>
    </rPh>
    <rPh sb="2" eb="4">
      <t>タイショウ</t>
    </rPh>
    <rPh sb="5" eb="7">
      <t>ケイヒ</t>
    </rPh>
    <rPh sb="9" eb="10">
      <t>セン</t>
    </rPh>
    <rPh sb="10" eb="11">
      <t>エン</t>
    </rPh>
    <phoneticPr fontId="10"/>
  </si>
  <si>
    <t>減額</t>
    <rPh sb="0" eb="2">
      <t>ゲンガク</t>
    </rPh>
    <phoneticPr fontId="2"/>
  </si>
  <si>
    <t>該当なし</t>
    <rPh sb="0" eb="2">
      <t>ガイトウ</t>
    </rPh>
    <phoneticPr fontId="2"/>
  </si>
  <si>
    <t>含む税</t>
    <rPh sb="0" eb="1">
      <t>フク</t>
    </rPh>
    <rPh sb="2" eb="3">
      <t>ゼイ</t>
    </rPh>
    <phoneticPr fontId="2"/>
  </si>
  <si>
    <t>事業実施
主体名</t>
    <rPh sb="0" eb="2">
      <t>ジギョウ</t>
    </rPh>
    <rPh sb="2" eb="4">
      <t>ジッシ</t>
    </rPh>
    <rPh sb="5" eb="7">
      <t>シュタイ</t>
    </rPh>
    <rPh sb="7" eb="8">
      <t>ナ</t>
    </rPh>
    <phoneticPr fontId="10"/>
  </si>
  <si>
    <t>単位：円</t>
    <rPh sb="0" eb="2">
      <t>タンイ</t>
    </rPh>
    <rPh sb="3" eb="4">
      <t>エン</t>
    </rPh>
    <phoneticPr fontId="2"/>
  </si>
  <si>
    <t>補助対象者
課税区分</t>
    <rPh sb="0" eb="5">
      <t>ホジョタイショウシャ</t>
    </rPh>
    <rPh sb="6" eb="10">
      <t>カゼイクブン</t>
    </rPh>
    <phoneticPr fontId="2"/>
  </si>
  <si>
    <t>/</t>
    <phoneticPr fontId="2"/>
  </si>
  <si>
    <t>本則課税</t>
    <rPh sb="0" eb="4">
      <t>ホンソクカゼイ</t>
    </rPh>
    <phoneticPr fontId="2"/>
  </si>
  <si>
    <t>簡易又は免税</t>
    <rPh sb="0" eb="2">
      <t>カンイ</t>
    </rPh>
    <rPh sb="2" eb="3">
      <t>マタ</t>
    </rPh>
    <rPh sb="4" eb="6">
      <t>メンゼイ</t>
    </rPh>
    <phoneticPr fontId="2"/>
  </si>
  <si>
    <t>総事業費</t>
    <rPh sb="0" eb="4">
      <t>ソウジギョウヒ</t>
    </rPh>
    <phoneticPr fontId="2"/>
  </si>
  <si>
    <t>補助対象外経費</t>
    <rPh sb="0" eb="7">
      <t>ホジョタイショウガイケイヒ</t>
    </rPh>
    <phoneticPr fontId="2"/>
  </si>
  <si>
    <t>補助対象
経費</t>
    <rPh sb="0" eb="4">
      <t>ホジョタイショウ</t>
    </rPh>
    <rPh sb="5" eb="7">
      <t>ケイヒ</t>
    </rPh>
    <phoneticPr fontId="10"/>
  </si>
  <si>
    <t>税込</t>
    <rPh sb="0" eb="2">
      <t>ゼイコミ</t>
    </rPh>
    <phoneticPr fontId="2"/>
  </si>
  <si>
    <t>【内訳】</t>
    <rPh sb="1" eb="3">
      <t>ウチワケ</t>
    </rPh>
    <phoneticPr fontId="2"/>
  </si>
  <si>
    <t>氏名</t>
    <rPh sb="0" eb="2">
      <t>シメイ</t>
    </rPh>
    <phoneticPr fontId="10"/>
  </si>
  <si>
    <t>整備内容</t>
    <rPh sb="0" eb="4">
      <t>セイビナイヨウ</t>
    </rPh>
    <phoneticPr fontId="10"/>
  </si>
  <si>
    <t>総事業費
（税込）</t>
    <rPh sb="0" eb="4">
      <t>ソウジギョウヒ</t>
    </rPh>
    <rPh sb="6" eb="8">
      <t>ゼイコミ</t>
    </rPh>
    <phoneticPr fontId="2"/>
  </si>
  <si>
    <t>総事業費
（税抜）</t>
    <rPh sb="0" eb="4">
      <t>ソウジギョウヒ</t>
    </rPh>
    <rPh sb="6" eb="8">
      <t>ゼイヌ</t>
    </rPh>
    <phoneticPr fontId="2"/>
  </si>
  <si>
    <t>補助対象外
経費（税抜）</t>
    <rPh sb="0" eb="2">
      <t>ホジョ</t>
    </rPh>
    <rPh sb="2" eb="4">
      <t>タイショウ</t>
    </rPh>
    <rPh sb="4" eb="5">
      <t>ガイ</t>
    </rPh>
    <rPh sb="6" eb="8">
      <t>ケイヒ</t>
    </rPh>
    <rPh sb="9" eb="11">
      <t>ゼイヌ</t>
    </rPh>
    <phoneticPr fontId="2"/>
  </si>
  <si>
    <t>施工区分</t>
    <rPh sb="0" eb="4">
      <t>セコウクブン</t>
    </rPh>
    <phoneticPr fontId="2"/>
  </si>
  <si>
    <t>①資材費</t>
    <rPh sb="1" eb="3">
      <t>シザイ</t>
    </rPh>
    <rPh sb="3" eb="4">
      <t>ヒ</t>
    </rPh>
    <phoneticPr fontId="10"/>
  </si>
  <si>
    <t>②施工費
（税込）</t>
    <rPh sb="1" eb="3">
      <t>セコウ</t>
    </rPh>
    <rPh sb="3" eb="4">
      <t>ヒ</t>
    </rPh>
    <rPh sb="6" eb="8">
      <t>ゼイコ</t>
    </rPh>
    <phoneticPr fontId="10"/>
  </si>
  <si>
    <t>②施工費
（税抜）</t>
    <rPh sb="1" eb="3">
      <t>セコウ</t>
    </rPh>
    <rPh sb="3" eb="4">
      <t>ヒ</t>
    </rPh>
    <rPh sb="6" eb="8">
      <t>ゼイヌ</t>
    </rPh>
    <phoneticPr fontId="10"/>
  </si>
  <si>
    <t>対象経費</t>
    <rPh sb="0" eb="2">
      <t>タイショウ</t>
    </rPh>
    <rPh sb="2" eb="4">
      <t>ケイヒ</t>
    </rPh>
    <phoneticPr fontId="2"/>
  </si>
  <si>
    <t>補助対象外経費</t>
    <rPh sb="0" eb="5">
      <t>ホジョタイショウガイ</t>
    </rPh>
    <rPh sb="5" eb="7">
      <t>ケイヒ</t>
    </rPh>
    <phoneticPr fontId="2"/>
  </si>
  <si>
    <t>自立施工</t>
    <rPh sb="0" eb="2">
      <t>ジリツ</t>
    </rPh>
    <rPh sb="2" eb="4">
      <t>セコウ</t>
    </rPh>
    <phoneticPr fontId="2"/>
  </si>
  <si>
    <t>業者施工</t>
    <rPh sb="0" eb="2">
      <t>ギョウシャ</t>
    </rPh>
    <rPh sb="2" eb="4">
      <t>セコウ</t>
    </rPh>
    <phoneticPr fontId="2"/>
  </si>
  <si>
    <t>補助対象経費
×1/3 ①</t>
    <rPh sb="0" eb="2">
      <t>ホジョ</t>
    </rPh>
    <rPh sb="2" eb="4">
      <t>タイショウ</t>
    </rPh>
    <rPh sb="4" eb="6">
      <t>ケイヒ</t>
    </rPh>
    <phoneticPr fontId="2"/>
  </si>
  <si>
    <t>整備内容</t>
    <rPh sb="0" eb="4">
      <t>セイビナイヨウ</t>
    </rPh>
    <phoneticPr fontId="2"/>
  </si>
  <si>
    <t>対象外経費内訳（税抜）</t>
    <rPh sb="0" eb="5">
      <t>タイショウガイケイヒ</t>
    </rPh>
    <rPh sb="5" eb="7">
      <t>ウチワケ</t>
    </rPh>
    <rPh sb="8" eb="10">
      <t>ゼイヌキ</t>
    </rPh>
    <phoneticPr fontId="2"/>
  </si>
  <si>
    <t>税抜</t>
    <rPh sb="0" eb="2">
      <t>ゼイヌ</t>
    </rPh>
    <phoneticPr fontId="2"/>
  </si>
  <si>
    <t>金額</t>
    <rPh sb="0" eb="2">
      <t>キンガク</t>
    </rPh>
    <phoneticPr fontId="2"/>
  </si>
  <si>
    <t>補助金額</t>
    <rPh sb="0" eb="4">
      <t>ホジョキンガク</t>
    </rPh>
    <phoneticPr fontId="2"/>
  </si>
  <si>
    <t>対象経費×1/3</t>
    <rPh sb="0" eb="4">
      <t>タイショウケイヒ</t>
    </rPh>
    <phoneticPr fontId="2"/>
  </si>
  <si>
    <t>総事業費
(千円,税込)</t>
    <rPh sb="0" eb="1">
      <t>ソウ</t>
    </rPh>
    <rPh sb="1" eb="4">
      <t>ジギョウヒ</t>
    </rPh>
    <rPh sb="6" eb="7">
      <t>セン</t>
    </rPh>
    <rPh sb="7" eb="8">
      <t>エン</t>
    </rPh>
    <rPh sb="9" eb="11">
      <t>ゼイコ</t>
    </rPh>
    <phoneticPr fontId="2"/>
  </si>
  <si>
    <t>（円）</t>
    <rPh sb="1" eb="2">
      <t>エン</t>
    </rPh>
    <phoneticPr fontId="2"/>
  </si>
  <si>
    <t>（千円）</t>
    <rPh sb="1" eb="3">
      <t>センエン</t>
    </rPh>
    <phoneticPr fontId="2"/>
  </si>
  <si>
    <t>事業名</t>
    <rPh sb="0" eb="2">
      <t>ジギョウ</t>
    </rPh>
    <rPh sb="2" eb="3">
      <t>メイ</t>
    </rPh>
    <phoneticPr fontId="2"/>
  </si>
  <si>
    <t>受益
者数</t>
    <rPh sb="0" eb="2">
      <t>ジュエキ</t>
    </rPh>
    <rPh sb="3" eb="4">
      <t>シャ</t>
    </rPh>
    <rPh sb="4" eb="5">
      <t>スウ</t>
    </rPh>
    <phoneticPr fontId="2"/>
  </si>
  <si>
    <t>面積(a)</t>
    <rPh sb="0" eb="2">
      <t>メンセキ</t>
    </rPh>
    <phoneticPr fontId="2"/>
  </si>
  <si>
    <t>総事業費
(千円)</t>
    <rPh sb="0" eb="4">
      <t>ソウジギョウヒ</t>
    </rPh>
    <rPh sb="6" eb="8">
      <t>センエン</t>
    </rPh>
    <phoneticPr fontId="2"/>
  </si>
  <si>
    <t>＜総括用＞</t>
    <rPh sb="1" eb="4">
      <t>ソウカツヨウ</t>
    </rPh>
    <phoneticPr fontId="2"/>
  </si>
  <si>
    <t>(千円)</t>
    <rPh sb="1" eb="3">
      <t>センエン</t>
    </rPh>
    <phoneticPr fontId="2"/>
  </si>
  <si>
    <t>補助対象</t>
    <rPh sb="0" eb="2">
      <t>ホジョ</t>
    </rPh>
    <rPh sb="2" eb="4">
      <t>タイショウ</t>
    </rPh>
    <phoneticPr fontId="2"/>
  </si>
  <si>
    <t>取組主体計画転記用</t>
    <rPh sb="0" eb="2">
      <t>トリク</t>
    </rPh>
    <rPh sb="2" eb="4">
      <t>シュタイ</t>
    </rPh>
    <rPh sb="4" eb="6">
      <t>ケイカク</t>
    </rPh>
    <rPh sb="6" eb="8">
      <t>テンキ</t>
    </rPh>
    <rPh sb="8" eb="9">
      <t>ヨウ</t>
    </rPh>
    <phoneticPr fontId="2"/>
  </si>
  <si>
    <t>№</t>
    <phoneticPr fontId="2"/>
  </si>
  <si>
    <t>対象品目</t>
    <rPh sb="0" eb="2">
      <t>タイショウ</t>
    </rPh>
    <rPh sb="2" eb="4">
      <t>ヒンモク</t>
    </rPh>
    <phoneticPr fontId="2"/>
  </si>
  <si>
    <t>取組項目</t>
    <rPh sb="0" eb="4">
      <t>トリクミコウモク</t>
    </rPh>
    <phoneticPr fontId="2"/>
  </si>
  <si>
    <t>（注１）対象品目ごとに全品目を記載すること。</t>
    <rPh sb="1" eb="2">
      <t>チュウ</t>
    </rPh>
    <rPh sb="4" eb="8">
      <t>タイショウヒンモク</t>
    </rPh>
    <rPh sb="11" eb="14">
      <t>ゼンヒンモク</t>
    </rPh>
    <rPh sb="15" eb="17">
      <t>キサイ</t>
    </rPh>
    <phoneticPr fontId="2"/>
  </si>
  <si>
    <t>対象品目
（作型）</t>
    <rPh sb="0" eb="2">
      <t>タイショウ</t>
    </rPh>
    <rPh sb="2" eb="4">
      <t>ヒンモク</t>
    </rPh>
    <rPh sb="6" eb="8">
      <t>サクガタ</t>
    </rPh>
    <phoneticPr fontId="2"/>
  </si>
  <si>
    <t>ア　総括</t>
    <rPh sb="2" eb="4">
      <t>ソウカツ</t>
    </rPh>
    <phoneticPr fontId="2"/>
  </si>
  <si>
    <t>負担内訳（円）</t>
    <rPh sb="0" eb="2">
      <t>フタン</t>
    </rPh>
    <rPh sb="2" eb="4">
      <t>ウチワケ</t>
    </rPh>
    <rPh sb="5" eb="6">
      <t>エン</t>
    </rPh>
    <phoneticPr fontId="2"/>
  </si>
  <si>
    <t>償還年数</t>
    <rPh sb="0" eb="2">
      <t>ショウカン</t>
    </rPh>
    <rPh sb="2" eb="4">
      <t>ネンスウ</t>
    </rPh>
    <phoneticPr fontId="2"/>
  </si>
  <si>
    <t>収益性向上対策事業</t>
    <rPh sb="0" eb="3">
      <t>シュウエキセイ</t>
    </rPh>
    <rPh sb="3" eb="5">
      <t>コウジョウ</t>
    </rPh>
    <rPh sb="5" eb="7">
      <t>タイサク</t>
    </rPh>
    <rPh sb="7" eb="9">
      <t>ジギョウ</t>
    </rPh>
    <phoneticPr fontId="2"/>
  </si>
  <si>
    <t>合　　　計</t>
    <rPh sb="0" eb="1">
      <t>ゴウ</t>
    </rPh>
    <rPh sb="4" eb="5">
      <t>ケイ</t>
    </rPh>
    <phoneticPr fontId="2"/>
  </si>
  <si>
    <t>（注１）当計画において活用する補助事業等すべてについて記載すること。</t>
    <rPh sb="1" eb="2">
      <t>チュウ</t>
    </rPh>
    <rPh sb="4" eb="7">
      <t>トウケイカク</t>
    </rPh>
    <rPh sb="11" eb="13">
      <t>カツヨウ</t>
    </rPh>
    <rPh sb="15" eb="20">
      <t>ホジョジギョウトウ</t>
    </rPh>
    <rPh sb="27" eb="29">
      <t>キサイ</t>
    </rPh>
    <phoneticPr fontId="2"/>
  </si>
  <si>
    <t>（注２）「備考」欄には、農業改良資金や農業近代化資金又は日本政策金融公庫資金の借入れを計画している場合の「資金名」を記載すること。</t>
    <rPh sb="1" eb="2">
      <t>チュウ</t>
    </rPh>
    <rPh sb="5" eb="7">
      <t>ビコウ</t>
    </rPh>
    <rPh sb="8" eb="9">
      <t>ラン</t>
    </rPh>
    <rPh sb="12" eb="14">
      <t>ノウギョウ</t>
    </rPh>
    <rPh sb="14" eb="16">
      <t>カイリョウ</t>
    </rPh>
    <rPh sb="16" eb="18">
      <t>シキン</t>
    </rPh>
    <rPh sb="19" eb="21">
      <t>ノウギョウ</t>
    </rPh>
    <rPh sb="21" eb="23">
      <t>キンダイ</t>
    </rPh>
    <rPh sb="23" eb="24">
      <t>カ</t>
    </rPh>
    <rPh sb="24" eb="26">
      <t>シキン</t>
    </rPh>
    <rPh sb="26" eb="27">
      <t>マタ</t>
    </rPh>
    <rPh sb="28" eb="30">
      <t>ニホン</t>
    </rPh>
    <rPh sb="30" eb="32">
      <t>セイサク</t>
    </rPh>
    <rPh sb="32" eb="34">
      <t>キンユウ</t>
    </rPh>
    <rPh sb="34" eb="36">
      <t>コウコ</t>
    </rPh>
    <rPh sb="36" eb="38">
      <t>シキン</t>
    </rPh>
    <rPh sb="39" eb="41">
      <t>カリイ</t>
    </rPh>
    <rPh sb="43" eb="45">
      <t>ケイカク</t>
    </rPh>
    <rPh sb="49" eb="51">
      <t>バアイ</t>
    </rPh>
    <rPh sb="53" eb="55">
      <t>シキン</t>
    </rPh>
    <rPh sb="55" eb="56">
      <t>メイ</t>
    </rPh>
    <rPh sb="58" eb="60">
      <t>キサイ</t>
    </rPh>
    <phoneticPr fontId="2"/>
  </si>
  <si>
    <t>総事業費
（円）</t>
    <rPh sb="0" eb="4">
      <t>ソウジギョウヒ</t>
    </rPh>
    <rPh sb="6" eb="7">
      <t>エン</t>
    </rPh>
    <phoneticPr fontId="2"/>
  </si>
  <si>
    <t>（１）位置図（市町村における実施地区の位置を示した５万分の１の地図及び実施地区における実施（受益）場所を示す字限図等の図面）</t>
    <rPh sb="3" eb="6">
      <t>イチズ</t>
    </rPh>
    <rPh sb="7" eb="10">
      <t>シチョウソン</t>
    </rPh>
    <rPh sb="14" eb="18">
      <t>ジッシチク</t>
    </rPh>
    <rPh sb="19" eb="21">
      <t>イチ</t>
    </rPh>
    <rPh sb="22" eb="23">
      <t>シメ</t>
    </rPh>
    <rPh sb="27" eb="28">
      <t>ブン</t>
    </rPh>
    <rPh sb="31" eb="33">
      <t>チズ</t>
    </rPh>
    <rPh sb="33" eb="34">
      <t>オヨ</t>
    </rPh>
    <rPh sb="35" eb="37">
      <t>ジッシ</t>
    </rPh>
    <rPh sb="37" eb="39">
      <t>チク</t>
    </rPh>
    <rPh sb="43" eb="45">
      <t>ジッシ</t>
    </rPh>
    <rPh sb="46" eb="48">
      <t>ジュエキ</t>
    </rPh>
    <rPh sb="49" eb="51">
      <t>バショ</t>
    </rPh>
    <rPh sb="52" eb="53">
      <t>シメ</t>
    </rPh>
    <rPh sb="54" eb="57">
      <t>ジゲンズ</t>
    </rPh>
    <rPh sb="57" eb="58">
      <t>トウ</t>
    </rPh>
    <rPh sb="59" eb="61">
      <t>ズメン</t>
    </rPh>
    <phoneticPr fontId="2"/>
  </si>
  <si>
    <t>（２）実施設計書・設計図（見積書・カタログ等）</t>
    <rPh sb="3" eb="8">
      <t>ジッシセッケイショ</t>
    </rPh>
    <rPh sb="9" eb="12">
      <t>セッケイズ</t>
    </rPh>
    <rPh sb="13" eb="16">
      <t>ミツモリショ</t>
    </rPh>
    <rPh sb="21" eb="22">
      <t>トウ</t>
    </rPh>
    <phoneticPr fontId="2"/>
  </si>
  <si>
    <t>（３）事業実施主体の組織及び運営に関する規約</t>
    <rPh sb="3" eb="5">
      <t>ジギョウ</t>
    </rPh>
    <rPh sb="5" eb="7">
      <t>ジッシ</t>
    </rPh>
    <rPh sb="7" eb="9">
      <t>シュタイ</t>
    </rPh>
    <rPh sb="10" eb="12">
      <t>ソシキ</t>
    </rPh>
    <rPh sb="12" eb="13">
      <t>オヨ</t>
    </rPh>
    <rPh sb="14" eb="16">
      <t>ウンエイ</t>
    </rPh>
    <rPh sb="17" eb="18">
      <t>カン</t>
    </rPh>
    <rPh sb="20" eb="22">
      <t>キヤク</t>
    </rPh>
    <phoneticPr fontId="2"/>
  </si>
  <si>
    <t>（４）設立総会及び今回の事業に関する総会の議事録の写し</t>
    <rPh sb="3" eb="5">
      <t>セツリツ</t>
    </rPh>
    <rPh sb="5" eb="7">
      <t>ソウカイ</t>
    </rPh>
    <rPh sb="7" eb="8">
      <t>オヨ</t>
    </rPh>
    <rPh sb="9" eb="11">
      <t>コンカイ</t>
    </rPh>
    <rPh sb="12" eb="14">
      <t>ジギョウ</t>
    </rPh>
    <rPh sb="15" eb="16">
      <t>カン</t>
    </rPh>
    <rPh sb="18" eb="20">
      <t>ソウカイ</t>
    </rPh>
    <rPh sb="21" eb="24">
      <t>ギジロク</t>
    </rPh>
    <rPh sb="25" eb="26">
      <t>ウツ</t>
    </rPh>
    <phoneticPr fontId="2"/>
  </si>
  <si>
    <t>（５）共同利用機械・施設の管理運営に関する規程（共同利用機械・施設の導入の場合）</t>
    <rPh sb="3" eb="5">
      <t>キョウドウ</t>
    </rPh>
    <rPh sb="5" eb="7">
      <t>リヨウ</t>
    </rPh>
    <rPh sb="7" eb="9">
      <t>キカイ</t>
    </rPh>
    <rPh sb="10" eb="12">
      <t>シセツ</t>
    </rPh>
    <rPh sb="13" eb="15">
      <t>カンリ</t>
    </rPh>
    <rPh sb="15" eb="17">
      <t>ウンエイ</t>
    </rPh>
    <rPh sb="18" eb="19">
      <t>カン</t>
    </rPh>
    <rPh sb="21" eb="23">
      <t>キテイ</t>
    </rPh>
    <rPh sb="24" eb="26">
      <t>キョウドウ</t>
    </rPh>
    <rPh sb="26" eb="28">
      <t>リヨウ</t>
    </rPh>
    <rPh sb="28" eb="30">
      <t>キカイ</t>
    </rPh>
    <rPh sb="31" eb="33">
      <t>シセツ</t>
    </rPh>
    <rPh sb="34" eb="36">
      <t>ドウニュウ</t>
    </rPh>
    <rPh sb="37" eb="39">
      <t>バアイ</t>
    </rPh>
    <phoneticPr fontId="2"/>
  </si>
  <si>
    <t>（６）機械・施設の能力、台数、規模等の決定根拠及び利用計画（共同利用機械・施設の導入の場合）</t>
    <rPh sb="3" eb="5">
      <t>キカイ</t>
    </rPh>
    <rPh sb="6" eb="8">
      <t>シセツ</t>
    </rPh>
    <rPh sb="9" eb="11">
      <t>ノウリョク</t>
    </rPh>
    <rPh sb="12" eb="14">
      <t>ダイスウ</t>
    </rPh>
    <rPh sb="15" eb="18">
      <t>キボトウ</t>
    </rPh>
    <rPh sb="19" eb="21">
      <t>ケッテイ</t>
    </rPh>
    <rPh sb="21" eb="23">
      <t>コンキョ</t>
    </rPh>
    <rPh sb="23" eb="24">
      <t>オヨ</t>
    </rPh>
    <rPh sb="25" eb="27">
      <t>リヨウ</t>
    </rPh>
    <rPh sb="27" eb="29">
      <t>ケイカク</t>
    </rPh>
    <rPh sb="30" eb="32">
      <t>キョウドウ</t>
    </rPh>
    <rPh sb="32" eb="34">
      <t>リヨウ</t>
    </rPh>
    <rPh sb="34" eb="36">
      <t>キカイ</t>
    </rPh>
    <rPh sb="37" eb="39">
      <t>シセツ</t>
    </rPh>
    <rPh sb="40" eb="42">
      <t>ドウニュウ</t>
    </rPh>
    <rPh sb="43" eb="45">
      <t>バアイ</t>
    </rPh>
    <phoneticPr fontId="2"/>
  </si>
  <si>
    <t>（７）事業実施主体及び構成員の既存機械調書（共同利用機械・施設の導入の場合）</t>
    <rPh sb="3" eb="5">
      <t>ジギョウ</t>
    </rPh>
    <rPh sb="5" eb="7">
      <t>ジッシ</t>
    </rPh>
    <rPh sb="7" eb="9">
      <t>シュタイ</t>
    </rPh>
    <rPh sb="9" eb="10">
      <t>オヨ</t>
    </rPh>
    <rPh sb="11" eb="14">
      <t>コウセイイン</t>
    </rPh>
    <rPh sb="15" eb="17">
      <t>キゾン</t>
    </rPh>
    <rPh sb="17" eb="19">
      <t>キカイ</t>
    </rPh>
    <rPh sb="19" eb="21">
      <t>チョウショ</t>
    </rPh>
    <rPh sb="22" eb="24">
      <t>キョウドウ</t>
    </rPh>
    <rPh sb="24" eb="26">
      <t>リヨウ</t>
    </rPh>
    <rPh sb="26" eb="28">
      <t>キカイ</t>
    </rPh>
    <rPh sb="29" eb="31">
      <t>シセツ</t>
    </rPh>
    <rPh sb="32" eb="34">
      <t>ドウニュウ</t>
    </rPh>
    <rPh sb="35" eb="37">
      <t>バアイ</t>
    </rPh>
    <phoneticPr fontId="2"/>
  </si>
  <si>
    <t>※導入する機械・施設と同機能のもののみ記載すること。ただし、既に作成しているものがある場合は、その調書でも可。</t>
    <rPh sb="1" eb="3">
      <t>ドウニュウ</t>
    </rPh>
    <rPh sb="5" eb="7">
      <t>キカイ</t>
    </rPh>
    <rPh sb="8" eb="10">
      <t>シセツ</t>
    </rPh>
    <rPh sb="11" eb="12">
      <t>ドウ</t>
    </rPh>
    <rPh sb="12" eb="14">
      <t>キノウ</t>
    </rPh>
    <rPh sb="19" eb="21">
      <t>キサイ</t>
    </rPh>
    <rPh sb="30" eb="31">
      <t>スデ</t>
    </rPh>
    <rPh sb="32" eb="34">
      <t>サクセイ</t>
    </rPh>
    <rPh sb="43" eb="45">
      <t>バアイ</t>
    </rPh>
    <rPh sb="49" eb="51">
      <t>チョウショ</t>
    </rPh>
    <rPh sb="53" eb="54">
      <t>カ</t>
    </rPh>
    <phoneticPr fontId="2"/>
  </si>
  <si>
    <t>（８）収支計画</t>
    <rPh sb="3" eb="5">
      <t>シュウシ</t>
    </rPh>
    <rPh sb="5" eb="7">
      <t>ケイカク</t>
    </rPh>
    <phoneticPr fontId="2"/>
  </si>
  <si>
    <t>（10）その他事業実施に必要な書類</t>
    <rPh sb="6" eb="7">
      <t>タ</t>
    </rPh>
    <rPh sb="7" eb="9">
      <t>ジギョウ</t>
    </rPh>
    <rPh sb="9" eb="11">
      <t>ジッシ</t>
    </rPh>
    <rPh sb="12" eb="14">
      <t>ヒツヨウ</t>
    </rPh>
    <rPh sb="15" eb="17">
      <t>ショルイ</t>
    </rPh>
    <phoneticPr fontId="2"/>
  </si>
  <si>
    <t>1 販売額</t>
    <rPh sb="2" eb="5">
      <t>ハンバイガク</t>
    </rPh>
    <phoneticPr fontId="2"/>
  </si>
  <si>
    <t>2 所得額</t>
    <rPh sb="2" eb="5">
      <t>ショトクガク</t>
    </rPh>
    <phoneticPr fontId="2"/>
  </si>
  <si>
    <t>目標：</t>
    <rPh sb="0" eb="2">
      <t>モクヒョウ</t>
    </rPh>
    <phoneticPr fontId="2"/>
  </si>
  <si>
    <t>(a)</t>
    <phoneticPr fontId="2"/>
  </si>
  <si>
    <t>(kg/10a)</t>
    <phoneticPr fontId="2"/>
  </si>
  <si>
    <t xml:space="preserve">  面積</t>
    <rPh sb="2" eb="4">
      <t>メンセキ</t>
    </rPh>
    <phoneticPr fontId="2"/>
  </si>
  <si>
    <t xml:space="preserve">  収量</t>
    <rPh sb="2" eb="4">
      <t>シュウリョウ</t>
    </rPh>
    <phoneticPr fontId="2"/>
  </si>
  <si>
    <t>(目標/現状)</t>
    <rPh sb="1" eb="3">
      <t>モクヒョウ</t>
    </rPh>
    <rPh sb="4" eb="6">
      <t>ゲンジョウ</t>
    </rPh>
    <phoneticPr fontId="2"/>
  </si>
  <si>
    <t>1月</t>
    <rPh sb="1" eb="2">
      <t>ガツ</t>
    </rPh>
    <phoneticPr fontId="2"/>
  </si>
  <si>
    <t>2月</t>
  </si>
  <si>
    <t>3月</t>
  </si>
  <si>
    <t>4月</t>
  </si>
  <si>
    <t>5月</t>
  </si>
  <si>
    <t>6月</t>
  </si>
  <si>
    <t>7月</t>
  </si>
  <si>
    <t>8月</t>
  </si>
  <si>
    <t>9月</t>
  </si>
  <si>
    <t>10月</t>
  </si>
  <si>
    <t>11月</t>
  </si>
  <si>
    <t>12月</t>
  </si>
  <si>
    <t>補助対象
経費
（円）</t>
    <rPh sb="0" eb="4">
      <t>ホジョタイショウ</t>
    </rPh>
    <rPh sb="5" eb="7">
      <t>ケイヒ</t>
    </rPh>
    <rPh sb="9" eb="10">
      <t>エン</t>
    </rPh>
    <phoneticPr fontId="2"/>
  </si>
  <si>
    <t>うち融資額</t>
    <rPh sb="2" eb="5">
      <t>ユウシガク</t>
    </rPh>
    <phoneticPr fontId="2"/>
  </si>
  <si>
    <t>（９）各取組主体の自然災害等のリスクに備える取組計画（「気象災害対策設備等整備事業」に限る。）</t>
    <rPh sb="3" eb="4">
      <t>カク</t>
    </rPh>
    <rPh sb="4" eb="6">
      <t>トリクミ</t>
    </rPh>
    <rPh sb="6" eb="8">
      <t>シュタイ</t>
    </rPh>
    <rPh sb="9" eb="11">
      <t>シゼン</t>
    </rPh>
    <rPh sb="11" eb="14">
      <t>サイガイトウ</t>
    </rPh>
    <rPh sb="19" eb="20">
      <t>ソナ</t>
    </rPh>
    <rPh sb="22" eb="24">
      <t>トリクミ</t>
    </rPh>
    <rPh sb="24" eb="26">
      <t>ケイカク</t>
    </rPh>
    <rPh sb="28" eb="32">
      <t>キショウサイガイ</t>
    </rPh>
    <rPh sb="32" eb="34">
      <t>タイサク</t>
    </rPh>
    <rPh sb="34" eb="37">
      <t>セツビトウ</t>
    </rPh>
    <rPh sb="37" eb="39">
      <t>セイビ</t>
    </rPh>
    <rPh sb="39" eb="41">
      <t>ジギョウ</t>
    </rPh>
    <rPh sb="43" eb="44">
      <t>カギ</t>
    </rPh>
    <phoneticPr fontId="2"/>
  </si>
  <si>
    <t>別記様式第１号</t>
    <rPh sb="0" eb="4">
      <t>ベッキヨウシキ</t>
    </rPh>
    <rPh sb="4" eb="5">
      <t>ダイ</t>
    </rPh>
    <rPh sb="6" eb="7">
      <t>ゴウ</t>
    </rPh>
    <phoneticPr fontId="2"/>
  </si>
  <si>
    <t>（１）事業目標</t>
    <rPh sb="3" eb="5">
      <t>ジギョウ</t>
    </rPh>
    <rPh sb="5" eb="7">
      <t>モクヒョウ</t>
    </rPh>
    <phoneticPr fontId="2"/>
  </si>
  <si>
    <t>（２）生産拡大等の取組計画</t>
    <rPh sb="3" eb="5">
      <t>セイサン</t>
    </rPh>
    <rPh sb="5" eb="7">
      <t>カクダイ</t>
    </rPh>
    <rPh sb="7" eb="8">
      <t>トウ</t>
    </rPh>
    <rPh sb="9" eb="11">
      <t>トリクミ</t>
    </rPh>
    <rPh sb="11" eb="13">
      <t>ケイカク</t>
    </rPh>
    <phoneticPr fontId="2"/>
  </si>
  <si>
    <t>（３）栽培体系</t>
    <rPh sb="3" eb="5">
      <t>サイバイ</t>
    </rPh>
    <rPh sb="5" eb="7">
      <t>タイケイ</t>
    </rPh>
    <phoneticPr fontId="2"/>
  </si>
  <si>
    <t>（４）投資計画・資金調達計画</t>
    <rPh sb="3" eb="5">
      <t>トウシ</t>
    </rPh>
    <rPh sb="5" eb="7">
      <t>ケイカク</t>
    </rPh>
    <rPh sb="8" eb="12">
      <t>シキンチョウタツ</t>
    </rPh>
    <rPh sb="12" eb="14">
      <t>ケイカク</t>
    </rPh>
    <phoneticPr fontId="2"/>
  </si>
  <si>
    <t>目標達成に向けた具体的方策</t>
    <phoneticPr fontId="2"/>
  </si>
  <si>
    <t>（１）事業実施主体の情報</t>
    <rPh sb="3" eb="9">
      <t>ジギョウジッシシュタイ</t>
    </rPh>
    <rPh sb="10" eb="12">
      <t>ジョウホウ</t>
    </rPh>
    <phoneticPr fontId="2"/>
  </si>
  <si>
    <t>１　事業実施主体の概要</t>
    <rPh sb="2" eb="8">
      <t>ジギョウジッシシュタイ</t>
    </rPh>
    <rPh sb="9" eb="11">
      <t>ガイヨウ</t>
    </rPh>
    <phoneticPr fontId="2"/>
  </si>
  <si>
    <t>設立年月日</t>
    <rPh sb="0" eb="5">
      <t>セツリツネンガッピ</t>
    </rPh>
    <phoneticPr fontId="2"/>
  </si>
  <si>
    <t>目標年度</t>
    <rPh sb="0" eb="2">
      <t>モクヒョウ</t>
    </rPh>
    <rPh sb="2" eb="4">
      <t>ネンド</t>
    </rPh>
    <phoneticPr fontId="2"/>
  </si>
  <si>
    <t>市町村名</t>
    <rPh sb="0" eb="3">
      <t>シチョウソン</t>
    </rPh>
    <rPh sb="3" eb="4">
      <t>メイ</t>
    </rPh>
    <phoneticPr fontId="2"/>
  </si>
  <si>
    <t>事業実施主体名</t>
    <rPh sb="0" eb="2">
      <t>ジギョウ</t>
    </rPh>
    <rPh sb="2" eb="4">
      <t>ジッシ</t>
    </rPh>
    <rPh sb="4" eb="7">
      <t>シュタイメイ</t>
    </rPh>
    <phoneticPr fontId="2"/>
  </si>
  <si>
    <t>所在地</t>
    <rPh sb="0" eb="3">
      <t>ショザイチ</t>
    </rPh>
    <phoneticPr fontId="2"/>
  </si>
  <si>
    <t>基幹作物</t>
    <rPh sb="0" eb="2">
      <t>キカン</t>
    </rPh>
    <rPh sb="2" eb="4">
      <t>サクモツ</t>
    </rPh>
    <phoneticPr fontId="2"/>
  </si>
  <si>
    <t>事業実施主体区分</t>
    <rPh sb="0" eb="6">
      <t>ジギョウジッシシュタイ</t>
    </rPh>
    <rPh sb="6" eb="8">
      <t>クブン</t>
    </rPh>
    <phoneticPr fontId="2"/>
  </si>
  <si>
    <t>構成員数</t>
    <rPh sb="0" eb="2">
      <t>コウセイ</t>
    </rPh>
    <rPh sb="2" eb="3">
      <t>イン</t>
    </rPh>
    <rPh sb="3" eb="4">
      <t>スウ</t>
    </rPh>
    <phoneticPr fontId="2"/>
  </si>
  <si>
    <t>連絡先
(電話番号等)</t>
    <rPh sb="0" eb="3">
      <t>レンラクサキ</t>
    </rPh>
    <rPh sb="5" eb="7">
      <t>デンワ</t>
    </rPh>
    <rPh sb="7" eb="9">
      <t>バンゴウ</t>
    </rPh>
    <rPh sb="9" eb="10">
      <t>トウ</t>
    </rPh>
    <phoneticPr fontId="2"/>
  </si>
  <si>
    <t>（注）「区分」欄には、実施要項第２に定める区分を記載すること</t>
    <rPh sb="1" eb="2">
      <t>チュウ</t>
    </rPh>
    <rPh sb="4" eb="6">
      <t>クブン</t>
    </rPh>
    <rPh sb="7" eb="8">
      <t>ラン</t>
    </rPh>
    <rPh sb="11" eb="15">
      <t>ジッシヨウコウ</t>
    </rPh>
    <rPh sb="15" eb="16">
      <t>ダイ</t>
    </rPh>
    <rPh sb="18" eb="19">
      <t>サダ</t>
    </rPh>
    <rPh sb="21" eb="23">
      <t>クブン</t>
    </rPh>
    <rPh sb="24" eb="26">
      <t>キサイ</t>
    </rPh>
    <phoneticPr fontId="2"/>
  </si>
  <si>
    <t>（２）組織概要</t>
    <rPh sb="3" eb="7">
      <t>ソシキガイヨウ</t>
    </rPh>
    <phoneticPr fontId="2"/>
  </si>
  <si>
    <t>２　事業計画</t>
    <rPh sb="2" eb="4">
      <t>ジギョウ</t>
    </rPh>
    <rPh sb="4" eb="6">
      <t>ケイカク</t>
    </rPh>
    <phoneticPr fontId="2"/>
  </si>
  <si>
    <t>３　添付書類</t>
    <rPh sb="2" eb="4">
      <t>テンプ</t>
    </rPh>
    <rPh sb="4" eb="6">
      <t>ショルイ</t>
    </rPh>
    <phoneticPr fontId="2"/>
  </si>
  <si>
    <t>（注１）対象品目の栽培体系を記載すること。（播種：◯、挿し芽：▼、定植：△、収穫：□、ハウス被覆：◇等）</t>
    <rPh sb="1" eb="2">
      <t>チュウ</t>
    </rPh>
    <rPh sb="4" eb="6">
      <t>タイショウ</t>
    </rPh>
    <rPh sb="6" eb="8">
      <t>ヒンモク</t>
    </rPh>
    <rPh sb="9" eb="11">
      <t>サイバイ</t>
    </rPh>
    <rPh sb="11" eb="13">
      <t>タイケイ</t>
    </rPh>
    <rPh sb="14" eb="16">
      <t>キサイ</t>
    </rPh>
    <rPh sb="22" eb="24">
      <t>ハシュ</t>
    </rPh>
    <rPh sb="27" eb="28">
      <t>サ</t>
    </rPh>
    <rPh sb="29" eb="30">
      <t>メ</t>
    </rPh>
    <rPh sb="33" eb="35">
      <t>テイショク</t>
    </rPh>
    <rPh sb="38" eb="40">
      <t>シュウカク</t>
    </rPh>
    <rPh sb="46" eb="48">
      <t>ヒフク</t>
    </rPh>
    <rPh sb="50" eb="51">
      <t>トウ</t>
    </rPh>
    <phoneticPr fontId="2"/>
  </si>
  <si>
    <t>（注２）直接記載する代わりに、栽培体系が分かる既存の資料を添付しても良い。</t>
    <rPh sb="1" eb="2">
      <t>チュウ</t>
    </rPh>
    <rPh sb="4" eb="6">
      <t>チョクセツ</t>
    </rPh>
    <rPh sb="6" eb="8">
      <t>キサイ</t>
    </rPh>
    <rPh sb="10" eb="11">
      <t>カ</t>
    </rPh>
    <rPh sb="15" eb="19">
      <t>サイバイタイケイ</t>
    </rPh>
    <rPh sb="20" eb="21">
      <t>ワ</t>
    </rPh>
    <rPh sb="23" eb="25">
      <t>キゾン</t>
    </rPh>
    <rPh sb="26" eb="28">
      <t>シリョウ</t>
    </rPh>
    <rPh sb="29" eb="31">
      <t>テンプ</t>
    </rPh>
    <rPh sb="34" eb="35">
      <t>ヨ</t>
    </rPh>
    <phoneticPr fontId="2"/>
  </si>
  <si>
    <t>(令和10年度)</t>
    <rPh sb="1" eb="3">
      <t>レイワ</t>
    </rPh>
    <rPh sb="5" eb="7">
      <t>ネンド</t>
    </rPh>
    <phoneticPr fontId="2"/>
  </si>
  <si>
    <t>代表者氏名等</t>
    <rPh sb="0" eb="3">
      <t>ダイヒョウシャ</t>
    </rPh>
    <rPh sb="3" eb="5">
      <t>シメイ</t>
    </rPh>
    <rPh sb="5" eb="6">
      <t>トウ</t>
    </rPh>
    <phoneticPr fontId="2"/>
  </si>
  <si>
    <t>補助対象
経費
(千円)</t>
    <rPh sb="0" eb="2">
      <t>ホジョ</t>
    </rPh>
    <rPh sb="2" eb="4">
      <t>タイショウ</t>
    </rPh>
    <rPh sb="5" eb="7">
      <t>ケイヒ</t>
    </rPh>
    <rPh sb="9" eb="10">
      <t>セン</t>
    </rPh>
    <rPh sb="10" eb="11">
      <t>エン</t>
    </rPh>
    <phoneticPr fontId="2"/>
  </si>
  <si>
    <t>※1</t>
    <phoneticPr fontId="2"/>
  </si>
  <si>
    <t>※2</t>
    <phoneticPr fontId="2"/>
  </si>
  <si>
    <t>末端補助率</t>
    <rPh sb="0" eb="2">
      <t>マッタン</t>
    </rPh>
    <rPh sb="2" eb="5">
      <t>ホジョリツ</t>
    </rPh>
    <phoneticPr fontId="2"/>
  </si>
  <si>
    <t>園芸ハウス</t>
    <rPh sb="0" eb="2">
      <t>エンゲイ</t>
    </rPh>
    <phoneticPr fontId="10"/>
  </si>
  <si>
    <t>活用事業</t>
    <rPh sb="0" eb="4">
      <t>カツヨウジギョウ</t>
    </rPh>
    <phoneticPr fontId="2"/>
  </si>
  <si>
    <t>園芸ハウス導入
緊急支援事業</t>
    <rPh sb="0" eb="2">
      <t>エンゲイ</t>
    </rPh>
    <rPh sb="5" eb="7">
      <t>ドウニュウ</t>
    </rPh>
    <rPh sb="8" eb="10">
      <t>キンキュウ</t>
    </rPh>
    <rPh sb="10" eb="12">
      <t>シエン</t>
    </rPh>
    <rPh sb="12" eb="14">
      <t>ジギョウ</t>
    </rPh>
    <phoneticPr fontId="10"/>
  </si>
  <si>
    <t>記入要領</t>
    <rPh sb="0" eb="4">
      <t>キニュウヨウリョウ</t>
    </rPh>
    <phoneticPr fontId="2"/>
  </si>
  <si>
    <t>工種又は施設区分</t>
    <rPh sb="0" eb="3">
      <t>コウシュマタ</t>
    </rPh>
    <rPh sb="4" eb="6">
      <t>シセツ</t>
    </rPh>
    <rPh sb="6" eb="8">
      <t>クブン</t>
    </rPh>
    <phoneticPr fontId="2"/>
  </si>
  <si>
    <t>構造、規格、能力等</t>
    <rPh sb="0" eb="2">
      <t>コウゾウ</t>
    </rPh>
    <rPh sb="3" eb="5">
      <t>キカク</t>
    </rPh>
    <rPh sb="6" eb="9">
      <t>ノウリョクトウ</t>
    </rPh>
    <phoneticPr fontId="2"/>
  </si>
  <si>
    <t>事業量単位</t>
    <rPh sb="0" eb="5">
      <t>ジギョウリョウタンイ</t>
    </rPh>
    <phoneticPr fontId="2"/>
  </si>
  <si>
    <t>新産地育成のための機械・資材の導入</t>
    <rPh sb="0" eb="3">
      <t>シンサンチ</t>
    </rPh>
    <rPh sb="3" eb="5">
      <t>イクセイ</t>
    </rPh>
    <rPh sb="9" eb="11">
      <t>キカイ</t>
    </rPh>
    <rPh sb="12" eb="14">
      <t>シザイ</t>
    </rPh>
    <rPh sb="15" eb="17">
      <t>ドウニュウ</t>
    </rPh>
    <phoneticPr fontId="2"/>
  </si>
  <si>
    <t>細霧冷房装置</t>
    <rPh sb="0" eb="6">
      <t>サイムレイボウソウチ</t>
    </rPh>
    <phoneticPr fontId="2"/>
  </si>
  <si>
    <t>型式</t>
    <rPh sb="0" eb="2">
      <t>カタシキ</t>
    </rPh>
    <phoneticPr fontId="2"/>
  </si>
  <si>
    <t>台</t>
    <rPh sb="0" eb="1">
      <t>ダイ</t>
    </rPh>
    <phoneticPr fontId="2"/>
  </si>
  <si>
    <t>播種機</t>
    <rPh sb="0" eb="3">
      <t>ハシュキ</t>
    </rPh>
    <phoneticPr fontId="2"/>
  </si>
  <si>
    <t>農業栽培用ハウス新設整備</t>
    <rPh sb="0" eb="2">
      <t>ノウギョウ</t>
    </rPh>
    <rPh sb="2" eb="4">
      <t>サイバイ</t>
    </rPh>
    <rPh sb="4" eb="5">
      <t>ヨウ</t>
    </rPh>
    <rPh sb="8" eb="10">
      <t>シンセツ</t>
    </rPh>
    <rPh sb="10" eb="12">
      <t>セイビ</t>
    </rPh>
    <phoneticPr fontId="2"/>
  </si>
  <si>
    <t>定植機</t>
    <rPh sb="0" eb="3">
      <t>テイショクキ</t>
    </rPh>
    <phoneticPr fontId="2"/>
  </si>
  <si>
    <t>農業栽培用ハウス（附帯施設等）</t>
    <rPh sb="0" eb="2">
      <t>ノウギョウ</t>
    </rPh>
    <rPh sb="2" eb="4">
      <t>サイバイ</t>
    </rPh>
    <rPh sb="4" eb="5">
      <t>ヨウ</t>
    </rPh>
    <rPh sb="9" eb="11">
      <t>フタイ</t>
    </rPh>
    <rPh sb="11" eb="13">
      <t>シセツ</t>
    </rPh>
    <rPh sb="13" eb="14">
      <t>トウ</t>
    </rPh>
    <phoneticPr fontId="2"/>
  </si>
  <si>
    <t>収穫機</t>
    <rPh sb="0" eb="3">
      <t>シュウカクキ</t>
    </rPh>
    <phoneticPr fontId="2"/>
  </si>
  <si>
    <t>促成施設</t>
    <rPh sb="0" eb="2">
      <t>ソクセイ</t>
    </rPh>
    <rPh sb="2" eb="4">
      <t>シセツ</t>
    </rPh>
    <phoneticPr fontId="2"/>
  </si>
  <si>
    <t>冷蔵庫</t>
    <rPh sb="0" eb="3">
      <t>レイゾウコ</t>
    </rPh>
    <phoneticPr fontId="2"/>
  </si>
  <si>
    <t>基、㎡</t>
    <rPh sb="0" eb="1">
      <t>キ</t>
    </rPh>
    <phoneticPr fontId="2"/>
  </si>
  <si>
    <t>土地基盤整備（排水施設）</t>
    <rPh sb="0" eb="4">
      <t>トチキバン</t>
    </rPh>
    <rPh sb="4" eb="6">
      <t>セイビ</t>
    </rPh>
    <rPh sb="7" eb="9">
      <t>ハイスイ</t>
    </rPh>
    <rPh sb="9" eb="11">
      <t>シセツ</t>
    </rPh>
    <phoneticPr fontId="2"/>
  </si>
  <si>
    <t>◯◯◯◯</t>
    <phoneticPr fontId="2"/>
  </si>
  <si>
    <t>土地基盤整備（かん水施設）</t>
    <rPh sb="0" eb="4">
      <t>トチキバン</t>
    </rPh>
    <rPh sb="4" eb="6">
      <t>セイビ</t>
    </rPh>
    <rPh sb="9" eb="10">
      <t>スイ</t>
    </rPh>
    <rPh sb="10" eb="12">
      <t>シセツ</t>
    </rPh>
    <phoneticPr fontId="2"/>
  </si>
  <si>
    <t>補強型パイプハウス</t>
    <rPh sb="0" eb="3">
      <t>ホキョウガタ</t>
    </rPh>
    <phoneticPr fontId="2"/>
  </si>
  <si>
    <t>間口×奥行き</t>
    <rPh sb="0" eb="2">
      <t>マグチ</t>
    </rPh>
    <rPh sb="3" eb="5">
      <t>オクユキ</t>
    </rPh>
    <phoneticPr fontId="2"/>
  </si>
  <si>
    <t>棟、㎡</t>
    <rPh sb="0" eb="1">
      <t>トウ</t>
    </rPh>
    <phoneticPr fontId="2"/>
  </si>
  <si>
    <t>土地基盤整備（深耕）</t>
    <rPh sb="0" eb="6">
      <t>トチキバンセイビ</t>
    </rPh>
    <rPh sb="7" eb="9">
      <t>シンコウ</t>
    </rPh>
    <phoneticPr fontId="2"/>
  </si>
  <si>
    <t>新規栽培者研修用ハウス</t>
    <rPh sb="0" eb="2">
      <t>シンキ</t>
    </rPh>
    <rPh sb="2" eb="5">
      <t>サイバイシャ</t>
    </rPh>
    <rPh sb="5" eb="8">
      <t>ケンシュウヨウ</t>
    </rPh>
    <phoneticPr fontId="2"/>
  </si>
  <si>
    <t>土地基盤整備（整地）</t>
    <rPh sb="0" eb="4">
      <t>トチキバン</t>
    </rPh>
    <rPh sb="4" eb="6">
      <t>セイビ</t>
    </rPh>
    <rPh sb="7" eb="9">
      <t>セイチ</t>
    </rPh>
    <phoneticPr fontId="2"/>
  </si>
  <si>
    <t>低コスト耐候性ハウス</t>
    <rPh sb="0" eb="1">
      <t>テイ</t>
    </rPh>
    <rPh sb="4" eb="7">
      <t>タイコウセイ</t>
    </rPh>
    <phoneticPr fontId="2"/>
  </si>
  <si>
    <t>土地基盤整備（区画整地）</t>
    <rPh sb="0" eb="4">
      <t>トチキバン</t>
    </rPh>
    <rPh sb="4" eb="6">
      <t>セイビ</t>
    </rPh>
    <rPh sb="7" eb="11">
      <t>クカクセイチ</t>
    </rPh>
    <phoneticPr fontId="2"/>
  </si>
  <si>
    <t>暖房機</t>
    <rPh sb="0" eb="3">
      <t>ダンボウキ</t>
    </rPh>
    <phoneticPr fontId="2"/>
  </si>
  <si>
    <t>土地基盤整備（客土）</t>
    <rPh sb="0" eb="4">
      <t>トチキバン</t>
    </rPh>
    <rPh sb="4" eb="6">
      <t>セイビ</t>
    </rPh>
    <rPh sb="7" eb="9">
      <t>キャクド</t>
    </rPh>
    <phoneticPr fontId="2"/>
  </si>
  <si>
    <t>気象観測設備</t>
    <rPh sb="0" eb="6">
      <t>キショウカンソクセツビ</t>
    </rPh>
    <phoneticPr fontId="2"/>
  </si>
  <si>
    <t>土地基盤整備（土壌改良）</t>
    <rPh sb="0" eb="4">
      <t>トチキバン</t>
    </rPh>
    <rPh sb="4" eb="6">
      <t>セイビ</t>
    </rPh>
    <rPh sb="7" eb="11">
      <t>ドジョウカイリョウ</t>
    </rPh>
    <phoneticPr fontId="2"/>
  </si>
  <si>
    <t>かん水施設</t>
    <rPh sb="2" eb="3">
      <t>スイ</t>
    </rPh>
    <rPh sb="3" eb="5">
      <t>シセツ</t>
    </rPh>
    <phoneticPr fontId="2"/>
  </si>
  <si>
    <t>基、延長m</t>
    <rPh sb="0" eb="1">
      <t>キ</t>
    </rPh>
    <rPh sb="2" eb="4">
      <t>エンチョウ</t>
    </rPh>
    <phoneticPr fontId="2"/>
  </si>
  <si>
    <t>土地基盤整備（苗（木））</t>
    <rPh sb="0" eb="4">
      <t>トチキバン</t>
    </rPh>
    <rPh sb="4" eb="6">
      <t>セイビ</t>
    </rPh>
    <rPh sb="7" eb="8">
      <t>ナエ</t>
    </rPh>
    <rPh sb="9" eb="10">
      <t>キ</t>
    </rPh>
    <phoneticPr fontId="2"/>
  </si>
  <si>
    <t>省エネルギー機器</t>
    <rPh sb="0" eb="1">
      <t>ショウ</t>
    </rPh>
    <rPh sb="6" eb="8">
      <t>キキ</t>
    </rPh>
    <phoneticPr fontId="2"/>
  </si>
  <si>
    <t>スマート農業技術活用（モニタリング）</t>
    <rPh sb="4" eb="8">
      <t>ノウギョウギジュツ</t>
    </rPh>
    <rPh sb="8" eb="10">
      <t>カツヨウ</t>
    </rPh>
    <phoneticPr fontId="2"/>
  </si>
  <si>
    <t>自動カーテン（シェード）装置</t>
    <rPh sb="0" eb="2">
      <t>ジドウ</t>
    </rPh>
    <rPh sb="12" eb="14">
      <t>ソウチ</t>
    </rPh>
    <phoneticPr fontId="2"/>
  </si>
  <si>
    <t>スマート農業技術活用（環境制御機器）</t>
    <rPh sb="4" eb="8">
      <t>ノウギョウギジュツ</t>
    </rPh>
    <rPh sb="8" eb="10">
      <t>カツヨウ</t>
    </rPh>
    <rPh sb="11" eb="13">
      <t>カンキョウ</t>
    </rPh>
    <rPh sb="13" eb="15">
      <t>セイギョ</t>
    </rPh>
    <rPh sb="15" eb="17">
      <t>キキ</t>
    </rPh>
    <phoneticPr fontId="2"/>
  </si>
  <si>
    <t>長日処理用電照機器</t>
    <rPh sb="0" eb="1">
      <t>ナガ</t>
    </rPh>
    <rPh sb="1" eb="2">
      <t>ニチ</t>
    </rPh>
    <rPh sb="2" eb="4">
      <t>ショリ</t>
    </rPh>
    <rPh sb="4" eb="5">
      <t>ヨウ</t>
    </rPh>
    <rPh sb="5" eb="7">
      <t>デンショウ</t>
    </rPh>
    <rPh sb="7" eb="9">
      <t>キキ</t>
    </rPh>
    <phoneticPr fontId="2"/>
  </si>
  <si>
    <t>台、個</t>
    <rPh sb="0" eb="1">
      <t>ダイ</t>
    </rPh>
    <rPh sb="2" eb="3">
      <t>コ</t>
    </rPh>
    <phoneticPr fontId="2"/>
  </si>
  <si>
    <t>スマート農業技術活用（ロボット）</t>
    <rPh sb="4" eb="8">
      <t>ノウギョウギジュツ</t>
    </rPh>
    <rPh sb="8" eb="10">
      <t>カツヨウ</t>
    </rPh>
    <phoneticPr fontId="2"/>
  </si>
  <si>
    <t>除湿器</t>
    <rPh sb="0" eb="3">
      <t>ジョシツキ</t>
    </rPh>
    <phoneticPr fontId="2"/>
  </si>
  <si>
    <t>循環扇</t>
    <rPh sb="0" eb="3">
      <t>ジュンカンセン</t>
    </rPh>
    <phoneticPr fontId="2"/>
  </si>
  <si>
    <t>養液栽培施設</t>
    <rPh sb="0" eb="2">
      <t>ヨウエキ</t>
    </rPh>
    <rPh sb="2" eb="4">
      <t>サイバイ</t>
    </rPh>
    <rPh sb="4" eb="6">
      <t>シセツ</t>
    </rPh>
    <phoneticPr fontId="2"/>
  </si>
  <si>
    <t>高設ベンチ</t>
    <rPh sb="0" eb="2">
      <t>コウセツ</t>
    </rPh>
    <phoneticPr fontId="2"/>
  </si>
  <si>
    <t>延長m</t>
    <rPh sb="0" eb="2">
      <t>エンチョウ</t>
    </rPh>
    <phoneticPr fontId="2"/>
  </si>
  <si>
    <t>温室等施設</t>
    <rPh sb="0" eb="2">
      <t>オンシツ</t>
    </rPh>
    <rPh sb="2" eb="3">
      <t>トウ</t>
    </rPh>
    <rPh sb="3" eb="5">
      <t>シセツ</t>
    </rPh>
    <phoneticPr fontId="2"/>
  </si>
  <si>
    <t>育苗ハウス</t>
    <rPh sb="0" eb="2">
      <t>イクビョウ</t>
    </rPh>
    <phoneticPr fontId="2"/>
  </si>
  <si>
    <t>明きょ</t>
    <rPh sb="0" eb="1">
      <t>アキラ</t>
    </rPh>
    <phoneticPr fontId="2"/>
  </si>
  <si>
    <t>深さ</t>
    <rPh sb="0" eb="1">
      <t>フカ</t>
    </rPh>
    <phoneticPr fontId="2"/>
  </si>
  <si>
    <t>暗きょ</t>
    <rPh sb="0" eb="1">
      <t>アン</t>
    </rPh>
    <phoneticPr fontId="2"/>
  </si>
  <si>
    <t>径、間隔</t>
    <rPh sb="0" eb="1">
      <t>ケイ</t>
    </rPh>
    <rPh sb="2" eb="4">
      <t>カンカク</t>
    </rPh>
    <phoneticPr fontId="2"/>
  </si>
  <si>
    <t>遮水施設</t>
    <rPh sb="0" eb="2">
      <t>シャスイ</t>
    </rPh>
    <rPh sb="2" eb="4">
      <t>シセツ</t>
    </rPh>
    <phoneticPr fontId="2"/>
  </si>
  <si>
    <t>揚水施設</t>
    <rPh sb="0" eb="2">
      <t>ヨウスイ</t>
    </rPh>
    <rPh sb="2" eb="4">
      <t>シセツ</t>
    </rPh>
    <phoneticPr fontId="2"/>
  </si>
  <si>
    <t>馬力数</t>
    <rPh sb="0" eb="2">
      <t>バリキ</t>
    </rPh>
    <rPh sb="2" eb="3">
      <t>スウ</t>
    </rPh>
    <phoneticPr fontId="2"/>
  </si>
  <si>
    <t>箇所</t>
    <rPh sb="0" eb="2">
      <t>カショ</t>
    </rPh>
    <phoneticPr fontId="2"/>
  </si>
  <si>
    <t>薬液調合施設</t>
    <rPh sb="0" eb="2">
      <t>ヤクエキ</t>
    </rPh>
    <rPh sb="2" eb="4">
      <t>チョウゴウ</t>
    </rPh>
    <rPh sb="4" eb="6">
      <t>シセツ</t>
    </rPh>
    <phoneticPr fontId="2"/>
  </si>
  <si>
    <t>送水施設</t>
    <rPh sb="0" eb="2">
      <t>ソウスイ</t>
    </rPh>
    <rPh sb="2" eb="4">
      <t>シセツ</t>
    </rPh>
    <phoneticPr fontId="2"/>
  </si>
  <si>
    <t>鋼管、口径</t>
    <rPh sb="0" eb="2">
      <t>コウカン</t>
    </rPh>
    <rPh sb="3" eb="5">
      <t>コウケイ</t>
    </rPh>
    <phoneticPr fontId="2"/>
  </si>
  <si>
    <t>スプリンクラー</t>
    <phoneticPr fontId="2"/>
  </si>
  <si>
    <t>整備散水量㎜／時</t>
    <rPh sb="0" eb="2">
      <t>セイビ</t>
    </rPh>
    <rPh sb="2" eb="5">
      <t>サンスイリョウ</t>
    </rPh>
    <rPh sb="7" eb="8">
      <t>ジ</t>
    </rPh>
    <phoneticPr fontId="2"/>
  </si>
  <si>
    <t>深耕</t>
    <rPh sb="0" eb="2">
      <t>シンコウ</t>
    </rPh>
    <phoneticPr fontId="2"/>
  </si>
  <si>
    <t>ha</t>
    <phoneticPr fontId="2"/>
  </si>
  <si>
    <t>心土破砕</t>
    <rPh sb="0" eb="2">
      <t>シンド</t>
    </rPh>
    <rPh sb="2" eb="4">
      <t>ハサイ</t>
    </rPh>
    <phoneticPr fontId="2"/>
  </si>
  <si>
    <t>整地（雑木、かん木当の除去を含む）</t>
    <rPh sb="0" eb="2">
      <t>セイチ</t>
    </rPh>
    <rPh sb="3" eb="5">
      <t>ザツボク</t>
    </rPh>
    <rPh sb="8" eb="9">
      <t>ボク</t>
    </rPh>
    <rPh sb="9" eb="10">
      <t>トウ</t>
    </rPh>
    <rPh sb="11" eb="13">
      <t>ジョキョ</t>
    </rPh>
    <rPh sb="14" eb="15">
      <t>フク</t>
    </rPh>
    <phoneticPr fontId="2"/>
  </si>
  <si>
    <t>層厚調整</t>
    <rPh sb="0" eb="1">
      <t>ソウ</t>
    </rPh>
    <rPh sb="1" eb="2">
      <t>コウ</t>
    </rPh>
    <rPh sb="2" eb="4">
      <t>チョウセイ</t>
    </rPh>
    <phoneticPr fontId="2"/>
  </si>
  <si>
    <t>調整厚</t>
    <rPh sb="0" eb="2">
      <t>チョウセイ</t>
    </rPh>
    <rPh sb="2" eb="3">
      <t>コウ</t>
    </rPh>
    <phoneticPr fontId="2"/>
  </si>
  <si>
    <t>深耕整地</t>
    <rPh sb="0" eb="4">
      <t>シンコウセイチ</t>
    </rPh>
    <phoneticPr fontId="2"/>
  </si>
  <si>
    <t>換地</t>
    <rPh sb="0" eb="2">
      <t>カンチ</t>
    </rPh>
    <phoneticPr fontId="2"/>
  </si>
  <si>
    <t>盛土</t>
    <rPh sb="0" eb="2">
      <t>モリド</t>
    </rPh>
    <phoneticPr fontId="2"/>
  </si>
  <si>
    <t>客土</t>
    <rPh sb="0" eb="2">
      <t>キャクド</t>
    </rPh>
    <phoneticPr fontId="2"/>
  </si>
  <si>
    <t>総土量㎥/10a、厚さｃｍ</t>
    <rPh sb="0" eb="3">
      <t>ソウドリョウ</t>
    </rPh>
    <rPh sb="9" eb="10">
      <t>アツ</t>
    </rPh>
    <phoneticPr fontId="2"/>
  </si>
  <si>
    <t>石灰</t>
    <rPh sb="0" eb="2">
      <t>セッカイ</t>
    </rPh>
    <phoneticPr fontId="2"/>
  </si>
  <si>
    <t>投入量（10a当たり平均投入量）</t>
    <rPh sb="0" eb="3">
      <t>トウニュウリョウ</t>
    </rPh>
    <rPh sb="7" eb="8">
      <t>ア</t>
    </rPh>
    <rPh sb="10" eb="12">
      <t>ヘイキン</t>
    </rPh>
    <rPh sb="12" eb="14">
      <t>トウニュウ</t>
    </rPh>
    <rPh sb="14" eb="15">
      <t>リョウ</t>
    </rPh>
    <phoneticPr fontId="2"/>
  </si>
  <si>
    <t>燐酸質資材</t>
    <rPh sb="0" eb="3">
      <t>リンサンシツ</t>
    </rPh>
    <rPh sb="3" eb="5">
      <t>シザイ</t>
    </rPh>
    <phoneticPr fontId="2"/>
  </si>
  <si>
    <t>堆肥</t>
    <rPh sb="0" eb="2">
      <t>タイヒ</t>
    </rPh>
    <phoneticPr fontId="2"/>
  </si>
  <si>
    <t>苗（木）植付</t>
    <rPh sb="0" eb="1">
      <t>ナエ</t>
    </rPh>
    <rPh sb="2" eb="3">
      <t>キ</t>
    </rPh>
    <rPh sb="4" eb="6">
      <t>ウエツケ</t>
    </rPh>
    <phoneticPr fontId="2"/>
  </si>
  <si>
    <t>品目、品種</t>
    <rPh sb="0" eb="2">
      <t>ヒンモク</t>
    </rPh>
    <rPh sb="3" eb="5">
      <t>ヒンシュ</t>
    </rPh>
    <phoneticPr fontId="2"/>
  </si>
  <si>
    <t>本、㈱</t>
    <rPh sb="0" eb="1">
      <t>ホン</t>
    </rPh>
    <phoneticPr fontId="2"/>
  </si>
  <si>
    <t>環境モニタリング機器</t>
    <rPh sb="0" eb="2">
      <t>カンキョウ</t>
    </rPh>
    <rPh sb="8" eb="10">
      <t>キキ</t>
    </rPh>
    <phoneticPr fontId="2"/>
  </si>
  <si>
    <t>自動○○装置</t>
    <rPh sb="0" eb="2">
      <t>ジドウ</t>
    </rPh>
    <rPh sb="4" eb="6">
      <t>ソウチ</t>
    </rPh>
    <phoneticPr fontId="2"/>
  </si>
  <si>
    <t>ミスト噴霧装置</t>
    <rPh sb="3" eb="5">
      <t>フンム</t>
    </rPh>
    <rPh sb="5" eb="7">
      <t>ソウチ</t>
    </rPh>
    <phoneticPr fontId="2"/>
  </si>
  <si>
    <t>二酸化炭素施用装置</t>
    <rPh sb="0" eb="5">
      <t>ニサンカタンソ</t>
    </rPh>
    <rPh sb="5" eb="7">
      <t>セヨウ</t>
    </rPh>
    <rPh sb="7" eb="9">
      <t>ソウチ</t>
    </rPh>
    <phoneticPr fontId="2"/>
  </si>
  <si>
    <t>◯◯◯</t>
    <phoneticPr fontId="2"/>
  </si>
  <si>
    <t>自動運搬ロボット又は防除ロボット</t>
    <rPh sb="0" eb="2">
      <t>ジドウ</t>
    </rPh>
    <rPh sb="2" eb="4">
      <t>ウンパン</t>
    </rPh>
    <rPh sb="8" eb="9">
      <t>マタ</t>
    </rPh>
    <rPh sb="10" eb="12">
      <t>ボウジョ</t>
    </rPh>
    <phoneticPr fontId="2"/>
  </si>
  <si>
    <t>気候変動対応（井戸掘削）</t>
    <rPh sb="0" eb="2">
      <t>キコウ</t>
    </rPh>
    <rPh sb="2" eb="4">
      <t>ヘンドウ</t>
    </rPh>
    <rPh sb="4" eb="6">
      <t>タイオウ</t>
    </rPh>
    <rPh sb="7" eb="9">
      <t>イド</t>
    </rPh>
    <rPh sb="9" eb="11">
      <t>クッサク</t>
    </rPh>
    <phoneticPr fontId="2"/>
  </si>
  <si>
    <t>井戸掘削</t>
    <rPh sb="0" eb="4">
      <t>イドクッサク</t>
    </rPh>
    <phoneticPr fontId="2"/>
  </si>
  <si>
    <t>水中ポンプ</t>
    <rPh sb="0" eb="2">
      <t>スイチュウ</t>
    </rPh>
    <phoneticPr fontId="2"/>
  </si>
  <si>
    <t>形式</t>
    <rPh sb="0" eb="2">
      <t>ケイシキ</t>
    </rPh>
    <phoneticPr fontId="2"/>
  </si>
  <si>
    <t>式</t>
    <rPh sb="0" eb="1">
      <t>シキ</t>
    </rPh>
    <phoneticPr fontId="2"/>
  </si>
  <si>
    <t>気候変動対応（多目的防災網）</t>
    <rPh sb="0" eb="2">
      <t>キコウ</t>
    </rPh>
    <rPh sb="2" eb="4">
      <t>ヘンドウ</t>
    </rPh>
    <rPh sb="4" eb="6">
      <t>タイオウ</t>
    </rPh>
    <rPh sb="7" eb="10">
      <t>タモクテキ</t>
    </rPh>
    <rPh sb="10" eb="12">
      <t>ボウサイ</t>
    </rPh>
    <rPh sb="12" eb="13">
      <t>モウ</t>
    </rPh>
    <phoneticPr fontId="2"/>
  </si>
  <si>
    <t>多目的防災網</t>
    <rPh sb="0" eb="3">
      <t>タモクテキ</t>
    </rPh>
    <rPh sb="3" eb="6">
      <t>ボウサイモウ</t>
    </rPh>
    <phoneticPr fontId="2"/>
  </si>
  <si>
    <t>㎡</t>
    <phoneticPr fontId="2"/>
  </si>
  <si>
    <t>気候変動対応（小型気象観測装置）</t>
    <rPh sb="0" eb="2">
      <t>キコウ</t>
    </rPh>
    <rPh sb="2" eb="4">
      <t>ヘンドウ</t>
    </rPh>
    <rPh sb="4" eb="6">
      <t>タイオウ</t>
    </rPh>
    <rPh sb="7" eb="9">
      <t>コガタ</t>
    </rPh>
    <rPh sb="9" eb="11">
      <t>キショウ</t>
    </rPh>
    <rPh sb="11" eb="13">
      <t>カンソク</t>
    </rPh>
    <rPh sb="13" eb="15">
      <t>ソウチ</t>
    </rPh>
    <phoneticPr fontId="2"/>
  </si>
  <si>
    <t>小型気象観測装置</t>
    <rPh sb="0" eb="2">
      <t>コガタ</t>
    </rPh>
    <rPh sb="2" eb="4">
      <t>キショウ</t>
    </rPh>
    <rPh sb="4" eb="6">
      <t>カンソク</t>
    </rPh>
    <rPh sb="6" eb="8">
      <t>ソウチ</t>
    </rPh>
    <phoneticPr fontId="2"/>
  </si>
  <si>
    <t>気候変動対応（◯◯◯）</t>
    <rPh sb="0" eb="2">
      <t>キコウ</t>
    </rPh>
    <rPh sb="2" eb="4">
      <t>ヘンドウ</t>
    </rPh>
    <rPh sb="4" eb="6">
      <t>タイオウ</t>
    </rPh>
    <phoneticPr fontId="2"/>
  </si>
  <si>
    <t>省力化推進事業</t>
    <rPh sb="0" eb="2">
      <t>ショウリョク</t>
    </rPh>
    <rPh sb="2" eb="3">
      <t>カ</t>
    </rPh>
    <rPh sb="3" eb="7">
      <t>スイシンジギョウ</t>
    </rPh>
    <phoneticPr fontId="2"/>
  </si>
  <si>
    <t>省力仕立て資材</t>
    <rPh sb="0" eb="2">
      <t>ショウリョク</t>
    </rPh>
    <rPh sb="2" eb="4">
      <t>シタ</t>
    </rPh>
    <rPh sb="5" eb="7">
      <t>シザイ</t>
    </rPh>
    <phoneticPr fontId="2"/>
  </si>
  <si>
    <t>平棚仕立て</t>
    <rPh sb="0" eb="1">
      <t>ヒラ</t>
    </rPh>
    <rPh sb="1" eb="2">
      <t>タナ</t>
    </rPh>
    <rPh sb="2" eb="4">
      <t>シタ</t>
    </rPh>
    <phoneticPr fontId="2"/>
  </si>
  <si>
    <t>本（仕立て本数）</t>
    <rPh sb="0" eb="1">
      <t>ホン</t>
    </rPh>
    <rPh sb="2" eb="4">
      <t>シタ</t>
    </rPh>
    <rPh sb="5" eb="7">
      <t>ホンスウ</t>
    </rPh>
    <phoneticPr fontId="2"/>
  </si>
  <si>
    <t>Y字仕立て</t>
    <rPh sb="0" eb="2">
      <t>ワイジ</t>
    </rPh>
    <rPh sb="2" eb="4">
      <t>シタ</t>
    </rPh>
    <phoneticPr fontId="2"/>
  </si>
  <si>
    <t>V字仕立て</t>
    <rPh sb="1" eb="2">
      <t>ジ</t>
    </rPh>
    <rPh sb="2" eb="4">
      <t>シタ</t>
    </rPh>
    <phoneticPr fontId="2"/>
  </si>
  <si>
    <t>雨よけハウス</t>
    <rPh sb="0" eb="1">
      <t>アマ</t>
    </rPh>
    <phoneticPr fontId="2"/>
  </si>
  <si>
    <t>労働環境設備整備事業</t>
    <rPh sb="0" eb="4">
      <t>ロウドウカンキョウ</t>
    </rPh>
    <rPh sb="4" eb="6">
      <t>セツビ</t>
    </rPh>
    <rPh sb="6" eb="8">
      <t>セイビ</t>
    </rPh>
    <rPh sb="8" eb="10">
      <t>ジギョウ</t>
    </rPh>
    <phoneticPr fontId="2"/>
  </si>
  <si>
    <t>労働環境設備</t>
    <rPh sb="0" eb="4">
      <t>ロウドウカンキョウ</t>
    </rPh>
    <rPh sb="4" eb="6">
      <t>セツビ</t>
    </rPh>
    <phoneticPr fontId="2"/>
  </si>
  <si>
    <t>トイレ施設</t>
    <rPh sb="3" eb="5">
      <t>シセツ</t>
    </rPh>
    <phoneticPr fontId="2"/>
  </si>
  <si>
    <t>エアコン</t>
    <phoneticPr fontId="2"/>
  </si>
  <si>
    <t>手洗い施設</t>
    <rPh sb="0" eb="2">
      <t>テアラ</t>
    </rPh>
    <rPh sb="3" eb="5">
      <t>シセツ</t>
    </rPh>
    <phoneticPr fontId="2"/>
  </si>
  <si>
    <t>省エネ・省力化設備・機械</t>
    <rPh sb="0" eb="1">
      <t>ショウ</t>
    </rPh>
    <rPh sb="4" eb="7">
      <t>ショウリョクカ</t>
    </rPh>
    <rPh sb="7" eb="9">
      <t>セツビ</t>
    </rPh>
    <rPh sb="10" eb="12">
      <t>キカイ</t>
    </rPh>
    <phoneticPr fontId="2"/>
  </si>
  <si>
    <t>ヒートポンプ</t>
    <phoneticPr fontId="2"/>
  </si>
  <si>
    <t>内張多層カーテン</t>
    <rPh sb="0" eb="2">
      <t>ウチバ</t>
    </rPh>
    <rPh sb="2" eb="4">
      <t>タソウ</t>
    </rPh>
    <phoneticPr fontId="2"/>
  </si>
  <si>
    <t>外張被覆資材</t>
    <rPh sb="0" eb="2">
      <t>ソトバ</t>
    </rPh>
    <rPh sb="2" eb="4">
      <t>ヒフク</t>
    </rPh>
    <rPh sb="4" eb="6">
      <t>シザイ</t>
    </rPh>
    <phoneticPr fontId="2"/>
  </si>
  <si>
    <t>環境制御装置</t>
    <rPh sb="0" eb="4">
      <t>カンキョウセイギョ</t>
    </rPh>
    <rPh sb="4" eb="6">
      <t>ソウチ</t>
    </rPh>
    <phoneticPr fontId="2"/>
  </si>
  <si>
    <t>乗用草刈機</t>
    <rPh sb="0" eb="2">
      <t>ジョウヨウ</t>
    </rPh>
    <rPh sb="2" eb="5">
      <t>クサカリキ</t>
    </rPh>
    <phoneticPr fontId="2"/>
  </si>
  <si>
    <t>高所作業台車</t>
    <rPh sb="0" eb="2">
      <t>コウショ</t>
    </rPh>
    <rPh sb="2" eb="4">
      <t>サギョウ</t>
    </rPh>
    <rPh sb="4" eb="6">
      <t>ダイシャ</t>
    </rPh>
    <phoneticPr fontId="2"/>
  </si>
  <si>
    <t>共同利用施設における省エネ・省力化設備等緊急支援事業</t>
    <rPh sb="0" eb="4">
      <t>キョウドウリヨウ</t>
    </rPh>
    <rPh sb="4" eb="6">
      <t>シセツ</t>
    </rPh>
    <rPh sb="10" eb="11">
      <t>ショウ</t>
    </rPh>
    <rPh sb="14" eb="17">
      <t>ショウリョクカ</t>
    </rPh>
    <rPh sb="17" eb="20">
      <t>セツビトウ</t>
    </rPh>
    <rPh sb="20" eb="24">
      <t>キンキュウシエン</t>
    </rPh>
    <rPh sb="24" eb="26">
      <t>ジギョウ</t>
    </rPh>
    <phoneticPr fontId="2"/>
  </si>
  <si>
    <t>自動梱包ライン</t>
    <rPh sb="0" eb="2">
      <t>ジドウ</t>
    </rPh>
    <rPh sb="2" eb="4">
      <t>コンポウ</t>
    </rPh>
    <phoneticPr fontId="2"/>
  </si>
  <si>
    <t>画像選果機械</t>
    <rPh sb="0" eb="2">
      <t>ガゾウ</t>
    </rPh>
    <rPh sb="2" eb="4">
      <t>センカ</t>
    </rPh>
    <rPh sb="4" eb="6">
      <t>キカイ</t>
    </rPh>
    <phoneticPr fontId="2"/>
  </si>
  <si>
    <t>二次元コードシステム</t>
    <rPh sb="0" eb="3">
      <t>ニジゲン</t>
    </rPh>
    <phoneticPr fontId="2"/>
  </si>
  <si>
    <t>冷蔵施設</t>
    <rPh sb="0" eb="2">
      <t>レイゾウ</t>
    </rPh>
    <rPh sb="2" eb="4">
      <t>シセツ</t>
    </rPh>
    <phoneticPr fontId="2"/>
  </si>
  <si>
    <t>選果・選別機械</t>
    <rPh sb="0" eb="2">
      <t>センカ</t>
    </rPh>
    <rPh sb="3" eb="5">
      <t>センベツ</t>
    </rPh>
    <rPh sb="5" eb="7">
      <t>キカイ</t>
    </rPh>
    <phoneticPr fontId="2"/>
  </si>
  <si>
    <t>園芸ハウス導入緊急支援事業</t>
    <rPh sb="0" eb="2">
      <t>エンゲイ</t>
    </rPh>
    <rPh sb="5" eb="7">
      <t>ドウニュウ</t>
    </rPh>
    <rPh sb="7" eb="9">
      <t>キンキュウ</t>
    </rPh>
    <rPh sb="9" eb="11">
      <t>シエン</t>
    </rPh>
    <rPh sb="11" eb="13">
      <t>ジギョウ</t>
    </rPh>
    <phoneticPr fontId="2"/>
  </si>
  <si>
    <t>パイプハウス</t>
    <phoneticPr fontId="2"/>
  </si>
  <si>
    <t>合　　計</t>
    <rPh sb="0" eb="1">
      <t>ゴウ</t>
    </rPh>
    <rPh sb="3" eb="4">
      <t>ケイ</t>
    </rPh>
    <phoneticPr fontId="2"/>
  </si>
  <si>
    <t>使用
年数</t>
    <rPh sb="0" eb="2">
      <t>シヨウ</t>
    </rPh>
    <rPh sb="3" eb="5">
      <t>ネンスウ</t>
    </rPh>
    <phoneticPr fontId="2"/>
  </si>
  <si>
    <t>補助金額計算</t>
    <rPh sb="0" eb="4">
      <t>ホジョキンガク</t>
    </rPh>
    <rPh sb="4" eb="6">
      <t>ケイサン</t>
    </rPh>
    <phoneticPr fontId="2"/>
  </si>
  <si>
    <t>補助対象
経費</t>
    <rPh sb="0" eb="2">
      <t>ホジョ</t>
    </rPh>
    <rPh sb="2" eb="4">
      <t>タイショウ</t>
    </rPh>
    <rPh sb="5" eb="7">
      <t>ケイヒ</t>
    </rPh>
    <phoneticPr fontId="2"/>
  </si>
  <si>
    <t>末端交付額</t>
    <rPh sb="0" eb="5">
      <t>マッタンコウフガク</t>
    </rPh>
    <phoneticPr fontId="2"/>
  </si>
  <si>
    <t>上限額</t>
    <rPh sb="0" eb="3">
      <t>ジョウゲンガク</t>
    </rPh>
    <phoneticPr fontId="2"/>
  </si>
  <si>
    <t>なし</t>
    <phoneticPr fontId="2"/>
  </si>
  <si>
    <t>補助対象
経費</t>
    <rPh sb="0" eb="2">
      <t>ホジョ</t>
    </rPh>
    <rPh sb="2" eb="4">
      <t>タイショウ</t>
    </rPh>
    <rPh sb="5" eb="7">
      <t>ケイヒ</t>
    </rPh>
    <phoneticPr fontId="10"/>
  </si>
  <si>
    <t>補助対象経費
①＋②</t>
    <rPh sb="0" eb="2">
      <t>ホジョ</t>
    </rPh>
    <rPh sb="2" eb="4">
      <t>タイショウ</t>
    </rPh>
    <rPh sb="4" eb="6">
      <t>ケイヒ</t>
    </rPh>
    <phoneticPr fontId="10"/>
  </si>
  <si>
    <t>補助金額計算</t>
    <rPh sb="0" eb="6">
      <t>ホジョキンガクケイサン</t>
    </rPh>
    <phoneticPr fontId="2"/>
  </si>
  <si>
    <t>補助対象
経費</t>
    <rPh sb="0" eb="4">
      <t>ホジョタイショウ</t>
    </rPh>
    <rPh sb="5" eb="7">
      <t>ケイヒ</t>
    </rPh>
    <phoneticPr fontId="2"/>
  </si>
  <si>
    <t>－</t>
    <phoneticPr fontId="2"/>
  </si>
  <si>
    <t>目標（現状）</t>
    <rPh sb="0" eb="2">
      <t>モクヒョウ</t>
    </rPh>
    <rPh sb="3" eb="5">
      <t>ゲンジョウ</t>
    </rPh>
    <phoneticPr fontId="10"/>
  </si>
  <si>
    <t>目標（目標）</t>
    <rPh sb="0" eb="2">
      <t>モクヒョウ</t>
    </rPh>
    <rPh sb="3" eb="5">
      <t>モクヒョウ</t>
    </rPh>
    <phoneticPr fontId="10"/>
  </si>
  <si>
    <t>目標（増減率）</t>
    <rPh sb="0" eb="2">
      <t>モクヒョウ</t>
    </rPh>
    <rPh sb="3" eb="5">
      <t>ゾウゲン</t>
    </rPh>
    <rPh sb="5" eb="6">
      <t>リツ</t>
    </rPh>
    <phoneticPr fontId="10"/>
  </si>
  <si>
    <t>【生産現場】省エネ</t>
    <rPh sb="1" eb="5">
      <t>セイサンゲンバ</t>
    </rPh>
    <rPh sb="6" eb="7">
      <t>ショウ</t>
    </rPh>
    <phoneticPr fontId="10"/>
  </si>
  <si>
    <t>【共同利用】省エネ</t>
    <rPh sb="1" eb="5">
      <t>キョウドウリヨウ</t>
    </rPh>
    <rPh sb="6" eb="7">
      <t>ショウ</t>
    </rPh>
    <phoneticPr fontId="10"/>
  </si>
  <si>
    <t>補助要件</t>
    <rPh sb="0" eb="4">
      <t>ホジョヨウケン</t>
    </rPh>
    <phoneticPr fontId="2"/>
  </si>
  <si>
    <t>（注３）1～2については、目標に係るもののみを記載すること。</t>
    <rPh sb="1" eb="2">
      <t>チュウ</t>
    </rPh>
    <rPh sb="13" eb="15">
      <t>モクヒョウ</t>
    </rPh>
    <rPh sb="16" eb="17">
      <t>カカ</t>
    </rPh>
    <rPh sb="23" eb="25">
      <t>キサイ</t>
    </rPh>
    <phoneticPr fontId="2"/>
  </si>
  <si>
    <t>後継者</t>
    <rPh sb="0" eb="3">
      <t>コウケイシャ</t>
    </rPh>
    <phoneticPr fontId="2"/>
  </si>
  <si>
    <t>導入する設備等</t>
    <rPh sb="0" eb="2">
      <t>ドウニュウ</t>
    </rPh>
    <rPh sb="4" eb="6">
      <t>セツビ</t>
    </rPh>
    <rPh sb="6" eb="7">
      <t>トウ</t>
    </rPh>
    <phoneticPr fontId="2"/>
  </si>
  <si>
    <t>※3</t>
    <phoneticPr fontId="2"/>
  </si>
  <si>
    <t>｢樹園地DB登録意向｣欄は、｢後継者｣欄が×であった場合に記載すること。</t>
    <rPh sb="1" eb="4">
      <t>ジュエンチ</t>
    </rPh>
    <rPh sb="6" eb="10">
      <t>トウロクイコウ</t>
    </rPh>
    <rPh sb="11" eb="12">
      <t>ラン</t>
    </rPh>
    <rPh sb="15" eb="18">
      <t>コウケイシャ</t>
    </rPh>
    <rPh sb="19" eb="20">
      <t>ラン</t>
    </rPh>
    <rPh sb="26" eb="28">
      <t>バアイ</t>
    </rPh>
    <rPh sb="29" eb="31">
      <t>キサイ</t>
    </rPh>
    <phoneticPr fontId="2"/>
  </si>
  <si>
    <t>×</t>
    <phoneticPr fontId="2"/>
  </si>
  <si>
    <t>補助金額計算書 【園芸ハウス導入】</t>
    <rPh sb="9" eb="11">
      <t>エンゲイ</t>
    </rPh>
    <rPh sb="14" eb="16">
      <t>ドウニュウ</t>
    </rPh>
    <phoneticPr fontId="2"/>
  </si>
  <si>
    <t>補助対象経費
(千円)</t>
    <rPh sb="0" eb="6">
      <t>ホジョタイショウケイヒ</t>
    </rPh>
    <phoneticPr fontId="2"/>
  </si>
  <si>
    <t>使用年数計算</t>
    <rPh sb="0" eb="4">
      <t>シヨウネンスウ</t>
    </rPh>
    <rPh sb="4" eb="6">
      <t>ケイサン</t>
    </rPh>
    <phoneticPr fontId="2"/>
  </si>
  <si>
    <t>55歳未満
の基幹的
従事者数</t>
    <rPh sb="2" eb="3">
      <t>サイ</t>
    </rPh>
    <rPh sb="3" eb="5">
      <t>ミマン</t>
    </rPh>
    <rPh sb="7" eb="10">
      <t>キカンテキ</t>
    </rPh>
    <rPh sb="11" eb="14">
      <t>ジュウジシャ</t>
    </rPh>
    <rPh sb="14" eb="15">
      <t>スウ</t>
    </rPh>
    <phoneticPr fontId="2"/>
  </si>
  <si>
    <t>採点表</t>
    <rPh sb="0" eb="3">
      <t>サイテンヒョウ</t>
    </rPh>
    <phoneticPr fontId="2"/>
  </si>
  <si>
    <t>生産現場
省エネ</t>
    <rPh sb="0" eb="4">
      <t>セイサンゲンバ</t>
    </rPh>
    <rPh sb="5" eb="6">
      <t>ショウ</t>
    </rPh>
    <phoneticPr fontId="10"/>
  </si>
  <si>
    <t>事業目標</t>
    <rPh sb="0" eb="2">
      <t>ジギョウ</t>
    </rPh>
    <rPh sb="2" eb="4">
      <t>モクヒョウ</t>
    </rPh>
    <phoneticPr fontId="2"/>
  </si>
  <si>
    <t>販売額又は
所得額
（千円）</t>
    <rPh sb="0" eb="2">
      <t>ハンバイ</t>
    </rPh>
    <rPh sb="2" eb="3">
      <t>ガク</t>
    </rPh>
    <rPh sb="3" eb="4">
      <t>マタ</t>
    </rPh>
    <rPh sb="6" eb="9">
      <t>ショトクガク</t>
    </rPh>
    <rPh sb="11" eb="12">
      <t>セン</t>
    </rPh>
    <rPh sb="12" eb="13">
      <t>エン</t>
    </rPh>
    <phoneticPr fontId="2"/>
  </si>
  <si>
    <t>【様式１】</t>
    <rPh sb="1" eb="3">
      <t>ヨウシキ</t>
    </rPh>
    <phoneticPr fontId="10"/>
  </si>
  <si>
    <t>※ 行７を選択してコピーし、【様式３】に貼り付けてください</t>
    <rPh sb="2" eb="3">
      <t>ギョウ</t>
    </rPh>
    <rPh sb="5" eb="7">
      <t>センタク</t>
    </rPh>
    <rPh sb="15" eb="17">
      <t>ヨウシキ</t>
    </rPh>
    <rPh sb="20" eb="21">
      <t>ハ</t>
    </rPh>
    <rPh sb="22" eb="23">
      <t>ツ</t>
    </rPh>
    <phoneticPr fontId="10"/>
  </si>
  <si>
    <t>事業内容(機械、数量、面積等)</t>
    <rPh sb="0" eb="2">
      <t>ジギョウ</t>
    </rPh>
    <rPh sb="2" eb="4">
      <t>ナイヨウ</t>
    </rPh>
    <phoneticPr fontId="10"/>
  </si>
  <si>
    <t>（経営体･人）</t>
    <rPh sb="1" eb="4">
      <t>ケイエイタイ</t>
    </rPh>
    <rPh sb="5" eb="6">
      <t>ニン</t>
    </rPh>
    <phoneticPr fontId="2"/>
  </si>
  <si>
    <t>販売額の増加</t>
    <rPh sb="0" eb="3">
      <t>ハンバイガク</t>
    </rPh>
    <rPh sb="4" eb="6">
      <t>ゾウカ</t>
    </rPh>
    <phoneticPr fontId="2"/>
  </si>
  <si>
    <t>所得額の増加</t>
    <rPh sb="0" eb="3">
      <t>ショトクガク</t>
    </rPh>
    <rPh sb="4" eb="6">
      <t>ゾウカ</t>
    </rPh>
    <phoneticPr fontId="2"/>
  </si>
  <si>
    <t>上限額 ②</t>
    <rPh sb="0" eb="3">
      <t>ジョウゲンガク</t>
    </rPh>
    <phoneticPr fontId="10"/>
  </si>
  <si>
    <r>
      <t xml:space="preserve">県補助金額
</t>
    </r>
    <r>
      <rPr>
        <sz val="8"/>
        <color theme="1"/>
        <rFont val="ＭＳ ゴシック"/>
        <family val="3"/>
        <charset val="128"/>
      </rPr>
      <t>(①②の最少額)</t>
    </r>
    <rPh sb="0" eb="1">
      <t>ケン</t>
    </rPh>
    <rPh sb="1" eb="3">
      <t>ホジョ</t>
    </rPh>
    <rPh sb="3" eb="5">
      <t>キンガク</t>
    </rPh>
    <rPh sb="10" eb="11">
      <t>サイ</t>
    </rPh>
    <rPh sb="11" eb="13">
      <t>ショウガク</t>
    </rPh>
    <phoneticPr fontId="2"/>
  </si>
  <si>
    <t>補助対象外
経費（税込）</t>
    <rPh sb="0" eb="2">
      <t>ホジョ</t>
    </rPh>
    <rPh sb="2" eb="4">
      <t>タイショウ</t>
    </rPh>
    <rPh sb="4" eb="5">
      <t>ガイ</t>
    </rPh>
    <rPh sb="6" eb="8">
      <t>ケイヒ</t>
    </rPh>
    <rPh sb="9" eb="11">
      <t>ゼイコ</t>
    </rPh>
    <phoneticPr fontId="2"/>
  </si>
  <si>
    <t>補助対象外
経費（税抜）</t>
    <rPh sb="0" eb="2">
      <t>ホジョ</t>
    </rPh>
    <rPh sb="2" eb="4">
      <t>タイショウ</t>
    </rPh>
    <rPh sb="4" eb="5">
      <t>ガイ</t>
    </rPh>
    <rPh sb="6" eb="8">
      <t>ケイヒ</t>
    </rPh>
    <rPh sb="9" eb="11">
      <t>ゼイヌキ</t>
    </rPh>
    <phoneticPr fontId="2"/>
  </si>
  <si>
    <t>省エネ･省力化</t>
    <rPh sb="0" eb="1">
      <t>ショウ</t>
    </rPh>
    <rPh sb="4" eb="7">
      <t>ショウリョクカ</t>
    </rPh>
    <phoneticPr fontId="2"/>
  </si>
  <si>
    <t>園芸ハウス</t>
    <rPh sb="0" eb="2">
      <t>エンゲイ</t>
    </rPh>
    <phoneticPr fontId="2"/>
  </si>
  <si>
    <t>工種又は
施設区分</t>
    <rPh sb="0" eb="2">
      <t>コウシュ</t>
    </rPh>
    <rPh sb="2" eb="3">
      <t>マタ</t>
    </rPh>
    <rPh sb="5" eb="9">
      <t>シセツクブン</t>
    </rPh>
    <phoneticPr fontId="2"/>
  </si>
  <si>
    <t>構造､規格､能力等</t>
    <rPh sb="0" eb="2">
      <t>コウゾウ</t>
    </rPh>
    <rPh sb="3" eb="5">
      <t>キカク</t>
    </rPh>
    <rPh sb="6" eb="8">
      <t>ノウリョク</t>
    </rPh>
    <rPh sb="8" eb="9">
      <t>トウ</t>
    </rPh>
    <phoneticPr fontId="2"/>
  </si>
  <si>
    <t>事業
単位</t>
    <rPh sb="0" eb="2">
      <t>ジギョウ</t>
    </rPh>
    <rPh sb="3" eb="5">
      <t>タンイ</t>
    </rPh>
    <phoneticPr fontId="2"/>
  </si>
  <si>
    <t>既存設備
等の
使用年数</t>
    <rPh sb="0" eb="2">
      <t>キゾン</t>
    </rPh>
    <rPh sb="2" eb="4">
      <t>セツビ</t>
    </rPh>
    <rPh sb="5" eb="6">
      <t>トウ</t>
    </rPh>
    <rPh sb="8" eb="12">
      <t>シヨウネンスウ</t>
    </rPh>
    <phoneticPr fontId="2"/>
  </si>
  <si>
    <t>樹園地
DB
登録</t>
    <rPh sb="0" eb="3">
      <t>ジュエンチ</t>
    </rPh>
    <rPh sb="7" eb="9">
      <t>トウロク</t>
    </rPh>
    <phoneticPr fontId="2"/>
  </si>
  <si>
    <t>省エネ･省力化</t>
  </si>
  <si>
    <t>園芸ハウス</t>
    <phoneticPr fontId="2"/>
  </si>
  <si>
    <t>｢後継者｣欄は、園芸ハウス導入事業で、品目が果樹かつ65歳以上の方のみ記載すること。</t>
    <rPh sb="1" eb="4">
      <t>コウケイシャ</t>
    </rPh>
    <rPh sb="5" eb="6">
      <t>ラン</t>
    </rPh>
    <rPh sb="8" eb="10">
      <t>エンゲイ</t>
    </rPh>
    <rPh sb="13" eb="15">
      <t>ドウニュウ</t>
    </rPh>
    <rPh sb="15" eb="17">
      <t>ジギョウ</t>
    </rPh>
    <rPh sb="19" eb="21">
      <t>ヒンモク</t>
    </rPh>
    <rPh sb="22" eb="24">
      <t>カジュ</t>
    </rPh>
    <rPh sb="28" eb="31">
      <t>サイイジョウ</t>
    </rPh>
    <rPh sb="32" eb="33">
      <t>カタ</t>
    </rPh>
    <rPh sb="35" eb="37">
      <t>キサイ</t>
    </rPh>
    <phoneticPr fontId="2"/>
  </si>
  <si>
    <t>苗木の種類と本数</t>
    <rPh sb="0" eb="2">
      <t>ナエギ</t>
    </rPh>
    <rPh sb="3" eb="5">
      <t>シュルイ</t>
    </rPh>
    <rPh sb="6" eb="8">
      <t>ホンスウ</t>
    </rPh>
    <phoneticPr fontId="2"/>
  </si>
  <si>
    <t>取組主体のうち55歳未満の基幹的農業従事者</t>
    <rPh sb="0" eb="2">
      <t>トリク</t>
    </rPh>
    <rPh sb="2" eb="4">
      <t>シュタイ</t>
    </rPh>
    <rPh sb="9" eb="10">
      <t>サイ</t>
    </rPh>
    <rPh sb="10" eb="12">
      <t>ミマン</t>
    </rPh>
    <rPh sb="13" eb="16">
      <t>キカンテキ</t>
    </rPh>
    <rPh sb="16" eb="18">
      <t>ノウギョウ</t>
    </rPh>
    <rPh sb="18" eb="21">
      <t>ジュウジシャ</t>
    </rPh>
    <phoneticPr fontId="10"/>
  </si>
  <si>
    <t>※4</t>
    <phoneticPr fontId="2"/>
  </si>
  <si>
    <t>取組主体：「取組主体」欄に○を付し、すべての項目を記載すること。但し、「所得額」の欄は、該当する場合のみ記載すること。</t>
    <rPh sb="0" eb="4">
      <t>トリクミシュタイ</t>
    </rPh>
    <rPh sb="6" eb="10">
      <t>トリクミシュタイ</t>
    </rPh>
    <rPh sb="11" eb="12">
      <t>ラン</t>
    </rPh>
    <rPh sb="15" eb="16">
      <t>フ</t>
    </rPh>
    <rPh sb="22" eb="24">
      <t>コウモク</t>
    </rPh>
    <rPh sb="25" eb="27">
      <t>キサイ</t>
    </rPh>
    <rPh sb="32" eb="33">
      <t>タダ</t>
    </rPh>
    <rPh sb="48" eb="50">
      <t>バアイ</t>
    </rPh>
    <phoneticPr fontId="2"/>
  </si>
  <si>
    <t>取組主体以外の構成員：色の付いた項目のみ記載すること。但し、「総販売額」、「所得額」の欄は、該当する欄のみ記載すること。</t>
    <rPh sb="0" eb="2">
      <t>トリク</t>
    </rPh>
    <rPh sb="2" eb="4">
      <t>シュタイ</t>
    </rPh>
    <rPh sb="4" eb="6">
      <t>イガイ</t>
    </rPh>
    <rPh sb="7" eb="10">
      <t>コウセイイン</t>
    </rPh>
    <rPh sb="11" eb="12">
      <t>イロ</t>
    </rPh>
    <rPh sb="13" eb="14">
      <t>ツ</t>
    </rPh>
    <rPh sb="16" eb="18">
      <t>コウモク</t>
    </rPh>
    <rPh sb="20" eb="22">
      <t>キサイ</t>
    </rPh>
    <rPh sb="27" eb="28">
      <t>タダ</t>
    </rPh>
    <rPh sb="31" eb="35">
      <t>ソウハンバイガク</t>
    </rPh>
    <rPh sb="38" eb="41">
      <t>ショトクガク</t>
    </rPh>
    <rPh sb="43" eb="44">
      <t>ラン</t>
    </rPh>
    <rPh sb="46" eb="48">
      <t>ガイトウ</t>
    </rPh>
    <rPh sb="50" eb="51">
      <t>ラン</t>
    </rPh>
    <rPh sb="53" eb="55">
      <t>キサイ</t>
    </rPh>
    <phoneticPr fontId="2"/>
  </si>
  <si>
    <t>なお、取組主体以外の構成員の「総販売額」の欄は、事業実施主体の合計値から各取組主体の値を差し引いた値をまとめて記載することも可。</t>
    <rPh sb="21" eb="22">
      <t>ラン</t>
    </rPh>
    <rPh sb="24" eb="28">
      <t>ジギョウジッシ</t>
    </rPh>
    <rPh sb="28" eb="30">
      <t>シュタイ</t>
    </rPh>
    <rPh sb="31" eb="33">
      <t>ゴウケイ</t>
    </rPh>
    <rPh sb="33" eb="34">
      <t>アタイ</t>
    </rPh>
    <rPh sb="36" eb="37">
      <t>カク</t>
    </rPh>
    <rPh sb="37" eb="41">
      <t>トリクミシュタイ</t>
    </rPh>
    <rPh sb="42" eb="43">
      <t>アタイ</t>
    </rPh>
    <rPh sb="44" eb="45">
      <t>サ</t>
    </rPh>
    <rPh sb="46" eb="47">
      <t>ヒ</t>
    </rPh>
    <rPh sb="49" eb="50">
      <t>アタイ</t>
    </rPh>
    <phoneticPr fontId="2"/>
  </si>
  <si>
    <t>取組
主体</t>
    <rPh sb="0" eb="2">
      <t>トリク</t>
    </rPh>
    <rPh sb="3" eb="5">
      <t>シュタイ</t>
    </rPh>
    <phoneticPr fontId="2"/>
  </si>
  <si>
    <t>前年度販売額</t>
    <rPh sb="0" eb="3">
      <t>ゼンネンド</t>
    </rPh>
    <rPh sb="3" eb="6">
      <t>ハンバイガク</t>
    </rPh>
    <phoneticPr fontId="2"/>
  </si>
  <si>
    <t>省エネ
省力化</t>
    <rPh sb="0" eb="1">
      <t>ショウ</t>
    </rPh>
    <rPh sb="4" eb="7">
      <t>ショウリョクカ</t>
    </rPh>
    <phoneticPr fontId="2"/>
  </si>
  <si>
    <t>園芸
ハウス</t>
    <rPh sb="0" eb="2">
      <t>エンゲイ</t>
    </rPh>
    <phoneticPr fontId="2"/>
  </si>
  <si>
    <t>事業実施主体の対象作物の面積(a)</t>
    <rPh sb="0" eb="4">
      <t>ジギョウジッシ</t>
    </rPh>
    <rPh sb="4" eb="6">
      <t>シュタイ</t>
    </rPh>
    <rPh sb="7" eb="9">
      <t>タイショウ</t>
    </rPh>
    <rPh sb="9" eb="11">
      <t>サクモツ</t>
    </rPh>
    <rPh sb="12" eb="14">
      <t>メンセキ</t>
    </rPh>
    <phoneticPr fontId="2"/>
  </si>
  <si>
    <t>※事業実施主体の収支計画書（任意様式）、栽培体系（実施計画書２（３）または任意様式）を添付すること。</t>
    <rPh sb="1" eb="3">
      <t>ジギョウ</t>
    </rPh>
    <rPh sb="3" eb="5">
      <t>ジッシ</t>
    </rPh>
    <rPh sb="5" eb="7">
      <t>シュタイ</t>
    </rPh>
    <phoneticPr fontId="2"/>
  </si>
  <si>
    <t>取組主体</t>
    <rPh sb="0" eb="2">
      <t>トリクミ</t>
    </rPh>
    <rPh sb="2" eb="4">
      <t>シュタイ</t>
    </rPh>
    <phoneticPr fontId="10"/>
  </si>
  <si>
    <t>　うち55歳未満の基幹的農業従事者</t>
    <rPh sb="5" eb="6">
      <t>サイ</t>
    </rPh>
    <rPh sb="6" eb="8">
      <t>ミマン</t>
    </rPh>
    <rPh sb="9" eb="12">
      <t>キカンテキ</t>
    </rPh>
    <rPh sb="12" eb="14">
      <t>ノウギョウ</t>
    </rPh>
    <rPh sb="14" eb="17">
      <t>ジュウジシャ</t>
    </rPh>
    <phoneticPr fontId="10"/>
  </si>
  <si>
    <r>
      <t xml:space="preserve">対象外の施工費
②-④
</t>
    </r>
    <r>
      <rPr>
        <sz val="6"/>
        <color theme="1"/>
        <rFont val="ＭＳ Ｐゴシック"/>
        <family val="3"/>
        <charset val="128"/>
      </rPr>
      <t>(②は課税区分による)</t>
    </r>
    <rPh sb="0" eb="2">
      <t>タイショウ</t>
    </rPh>
    <rPh sb="2" eb="3">
      <t>ガイ</t>
    </rPh>
    <rPh sb="4" eb="7">
      <t>セコウヒ</t>
    </rPh>
    <rPh sb="15" eb="19">
      <t>カゼイクブン</t>
    </rPh>
    <phoneticPr fontId="2"/>
  </si>
  <si>
    <t>（注２）増減率の算出に当たっては、小数点以下第２位を切り捨てること。</t>
    <rPh sb="1" eb="2">
      <t>チュウ</t>
    </rPh>
    <rPh sb="4" eb="6">
      <t>ゾウゲン</t>
    </rPh>
    <rPh sb="6" eb="7">
      <t>リツ</t>
    </rPh>
    <rPh sb="8" eb="10">
      <t>サンシュツ</t>
    </rPh>
    <rPh sb="11" eb="12">
      <t>ア</t>
    </rPh>
    <rPh sb="17" eb="20">
      <t>ショウスウテン</t>
    </rPh>
    <rPh sb="20" eb="22">
      <t>イカ</t>
    </rPh>
    <rPh sb="22" eb="23">
      <t>ダイ</t>
    </rPh>
    <rPh sb="24" eb="25">
      <t>イ</t>
    </rPh>
    <rPh sb="26" eb="27">
      <t>キ</t>
    </rPh>
    <rPh sb="28" eb="29">
      <t>ス</t>
    </rPh>
    <phoneticPr fontId="2"/>
  </si>
  <si>
    <t>末端交付額（千円）</t>
    <rPh sb="0" eb="2">
      <t>マッタン</t>
    </rPh>
    <rPh sb="2" eb="4">
      <t>コウフ</t>
    </rPh>
    <rPh sb="4" eb="5">
      <t>ガク</t>
    </rPh>
    <rPh sb="6" eb="8">
      <t>センエン</t>
    </rPh>
    <phoneticPr fontId="10"/>
  </si>
  <si>
    <t>県支援（千円）</t>
    <rPh sb="1" eb="3">
      <t>シエン</t>
    </rPh>
    <rPh sb="4" eb="6">
      <t>センエン</t>
    </rPh>
    <phoneticPr fontId="10"/>
  </si>
  <si>
    <t>市町村支援（千円）</t>
    <rPh sb="6" eb="8">
      <t>センエン</t>
    </rPh>
    <phoneticPr fontId="2"/>
  </si>
  <si>
    <t>課税区分</t>
    <rPh sb="0" eb="2">
      <t>カゼイ</t>
    </rPh>
    <rPh sb="2" eb="4">
      <t>クブン</t>
    </rPh>
    <phoneticPr fontId="2"/>
  </si>
  <si>
    <t>【様式２】</t>
    <rPh sb="1" eb="3">
      <t>ヨウシキ</t>
    </rPh>
    <phoneticPr fontId="2"/>
  </si>
  <si>
    <t>取組主体計画</t>
  </si>
  <si>
    <r>
      <rPr>
        <b/>
        <sz val="14"/>
        <color theme="1"/>
        <rFont val="ＭＳ Ｐゴシック"/>
        <family val="3"/>
        <charset val="128"/>
      </rPr>
      <t>持続できる園芸産地緊急支援事業（園芸施設における省エネ･省力化、園芸ハウス導入）</t>
    </r>
    <r>
      <rPr>
        <b/>
        <sz val="16"/>
        <color theme="1"/>
        <rFont val="ＭＳ ゴシック"/>
        <family val="3"/>
        <charset val="128"/>
      </rPr>
      <t xml:space="preserve">
</t>
    </r>
    <r>
      <rPr>
        <sz val="16"/>
        <color theme="1"/>
        <rFont val="ＭＳ ゴシック"/>
        <family val="3"/>
        <charset val="128"/>
      </rPr>
      <t>令和８年度園芸やまがた産地発展サポート事業要望調査票</t>
    </r>
    <rPh sb="16" eb="20">
      <t>エンゲイシセツ</t>
    </rPh>
    <rPh sb="24" eb="25">
      <t>ショウ</t>
    </rPh>
    <rPh sb="28" eb="31">
      <t>ショウリョクカ</t>
    </rPh>
    <rPh sb="32" eb="34">
      <t>エンゲイ</t>
    </rPh>
    <rPh sb="37" eb="39">
      <t>ドウニュウ</t>
    </rPh>
    <rPh sb="41" eb="42">
      <t>レイ</t>
    </rPh>
    <rPh sb="42" eb="43">
      <t>ワ</t>
    </rPh>
    <rPh sb="46" eb="48">
      <t>エンゲイ</t>
    </rPh>
    <rPh sb="52" eb="54">
      <t>サンチ</t>
    </rPh>
    <rPh sb="54" eb="56">
      <t>ハッテン</t>
    </rPh>
    <rPh sb="60" eb="62">
      <t>ジギョウ</t>
    </rPh>
    <rPh sb="64" eb="67">
      <t>チョウサヒョウ</t>
    </rPh>
    <phoneticPr fontId="10"/>
  </si>
  <si>
    <t>【園芸施設】
省エネ･省力化</t>
    <rPh sb="1" eb="5">
      <t>エンゲイシセツ</t>
    </rPh>
    <rPh sb="7" eb="8">
      <t>ショウ</t>
    </rPh>
    <rPh sb="11" eb="14">
      <t>ショウリョクカ</t>
    </rPh>
    <phoneticPr fontId="10"/>
  </si>
  <si>
    <t>(園芸施設における
 省エネ･省力化、
 園芸ハウス導入）</t>
    <rPh sb="1" eb="5">
      <t>エンゲイシセツ</t>
    </rPh>
    <rPh sb="11" eb="12">
      <t>ショウ</t>
    </rPh>
    <rPh sb="15" eb="18">
      <t>ショウリョクカ</t>
    </rPh>
    <rPh sb="21" eb="23">
      <t>エンゲイ</t>
    </rPh>
    <rPh sb="26" eb="28">
      <t>ドウニュウ</t>
    </rPh>
    <phoneticPr fontId="2"/>
  </si>
  <si>
    <t>補助金額計算書 【園芸施設における省エネ･省力化設備等】</t>
    <rPh sb="9" eb="13">
      <t>エンゲイシセツ</t>
    </rPh>
    <rPh sb="17" eb="18">
      <t>ショウ</t>
    </rPh>
    <rPh sb="21" eb="24">
      <t>ショウリョクカ</t>
    </rPh>
    <rPh sb="24" eb="27">
      <t>セツビトウ</t>
    </rPh>
    <phoneticPr fontId="2"/>
  </si>
  <si>
    <t>園芸施設における省エネ･省力化設備等緊急支援事業</t>
    <rPh sb="0" eb="4">
      <t>エンゲイシセツ</t>
    </rPh>
    <rPh sb="8" eb="9">
      <t>ショウ</t>
    </rPh>
    <rPh sb="12" eb="15">
      <t>ショウリョクカ</t>
    </rPh>
    <rPh sb="15" eb="17">
      <t>セツビ</t>
    </rPh>
    <rPh sb="17" eb="18">
      <t>トウ</t>
    </rPh>
    <rPh sb="18" eb="20">
      <t>キンキュウ</t>
    </rPh>
    <rPh sb="20" eb="22">
      <t>シエン</t>
    </rPh>
    <rPh sb="22" eb="24">
      <t>ジギョウ</t>
    </rPh>
    <phoneticPr fontId="2"/>
  </si>
  <si>
    <t>園芸施設における省エネ・省力化設備等緊急支援事業</t>
    <rPh sb="0" eb="2">
      <t>エンゲイ</t>
    </rPh>
    <rPh sb="2" eb="4">
      <t>シセツ</t>
    </rPh>
    <rPh sb="8" eb="9">
      <t>ショウ</t>
    </rPh>
    <rPh sb="12" eb="15">
      <t>ショウリョクカ</t>
    </rPh>
    <rPh sb="15" eb="17">
      <t>セツビ</t>
    </rPh>
    <rPh sb="17" eb="18">
      <t>トウ</t>
    </rPh>
    <rPh sb="18" eb="22">
      <t>キンキュウシエン</t>
    </rPh>
    <rPh sb="22" eb="24">
      <t>ジギョウ</t>
    </rPh>
    <phoneticPr fontId="2"/>
  </si>
  <si>
    <t>【園芸施設】省エネ･省力化
設備等緊急支援事業</t>
    <rPh sb="1" eb="5">
      <t>エンゲイシセツ</t>
    </rPh>
    <rPh sb="6" eb="7">
      <t>ショウ</t>
    </rPh>
    <rPh sb="10" eb="13">
      <t>ショウリョクカ</t>
    </rPh>
    <rPh sb="14" eb="16">
      <t>セツビ</t>
    </rPh>
    <rPh sb="16" eb="17">
      <t>トウ</t>
    </rPh>
    <rPh sb="17" eb="19">
      <t>キンキュウ</t>
    </rPh>
    <rPh sb="19" eb="23">
      <t>シエンジギョウ</t>
    </rPh>
    <phoneticPr fontId="10"/>
  </si>
  <si>
    <r>
      <rPr>
        <b/>
        <sz val="14"/>
        <rFont val="ＭＳ Ｐゴシック"/>
        <family val="3"/>
        <charset val="128"/>
      </rPr>
      <t>持続できる園芸産地緊急支援事業（園芸施設における省エネ･省力化、園芸ハウス導入）</t>
    </r>
    <r>
      <rPr>
        <sz val="16"/>
        <rFont val="ＭＳ 明朝"/>
        <family val="1"/>
        <charset val="128"/>
      </rPr>
      <t xml:space="preserve">
園芸やまがた産地発展サポート事業実施計画書</t>
    </r>
    <rPh sb="16" eb="20">
      <t>エンゲイシセツ</t>
    </rPh>
    <rPh sb="41" eb="43">
      <t>エンゲイ</t>
    </rPh>
    <rPh sb="47" eb="49">
      <t>サンチ</t>
    </rPh>
    <rPh sb="49" eb="51">
      <t>ハッテン</t>
    </rPh>
    <rPh sb="55" eb="57">
      <t>ジギョウ</t>
    </rPh>
    <rPh sb="57" eb="59">
      <t>ジッシ</t>
    </rPh>
    <rPh sb="59" eb="62">
      <t>ケイカクショ</t>
    </rPh>
    <phoneticPr fontId="2"/>
  </si>
  <si>
    <r>
      <t>(令和</t>
    </r>
    <r>
      <rPr>
        <sz val="11"/>
        <color rgb="FFFF0000"/>
        <rFont val="ＭＳ 明朝"/>
        <family val="1"/>
        <charset val="128"/>
      </rPr>
      <t>７</t>
    </r>
    <r>
      <rPr>
        <sz val="11"/>
        <rFont val="ＭＳ 明朝"/>
        <family val="1"/>
        <charset val="128"/>
      </rPr>
      <t>年度)</t>
    </r>
    <rPh sb="1" eb="3">
      <t>レイワ</t>
    </rPh>
    <rPh sb="4" eb="6">
      <t>ネンド</t>
    </rPh>
    <phoneticPr fontId="2"/>
  </si>
  <si>
    <t>山形市</t>
    <rPh sb="0" eb="3">
      <t>ヤマガタシ</t>
    </rPh>
    <phoneticPr fontId="2"/>
  </si>
  <si>
    <t>R8.6補正予定</t>
    <rPh sb="4" eb="6">
      <t>ホセイ</t>
    </rPh>
    <rPh sb="6" eb="8">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</si>
</sst>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_ "/>
    <numFmt numFmtId="178" formatCode="[$-411]ge\.m\.d;@"/>
    <numFmt numFmtId="179" formatCode="0.0%"/>
  </numFmts>
  <fonts count="5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ＭＳ ゴシック"/>
      <family val="3"/>
      <charset val="128"/>
    </font>
    <font>
      <sz val="6"/>
      <name val="ＭＳ Ｐゴシック"/>
      <family val="3"/>
      <charset val="128"/>
    </font>
    <font>
      <sz val="16"/>
      <color theme="1"/>
      <name val="ＭＳ ゴシック"/>
      <family val="3"/>
      <charset val="128"/>
    </font>
    <font>
      <sz val="11"/>
      <color theme="1"/>
      <name val="ＭＳ ゴシック"/>
      <family val="3"/>
      <charset val="128"/>
    </font>
    <font>
      <u/>
      <sz val="11"/>
      <color rgb="FFFF0000"/>
      <name val="ＭＳ ゴシック"/>
      <family val="3"/>
      <charset val="128"/>
    </font>
    <font>
      <sz val="11"/>
      <color rgb="FFFF0000"/>
      <name val="ＭＳ ゴシック"/>
      <family val="3"/>
      <charset val="128"/>
    </font>
    <font>
      <sz val="11"/>
      <name val="ＭＳ Ｐゴシック"/>
      <family val="3"/>
      <charset val="128"/>
    </font>
    <font>
      <sz val="10"/>
      <color theme="1"/>
      <name val="ＭＳ ゴシック"/>
      <family val="3"/>
      <charset val="128"/>
    </font>
    <font>
      <sz val="11"/>
      <color theme="1"/>
      <name val="ＭＳ Ｐゴシック"/>
      <family val="3"/>
      <charset val="128"/>
    </font>
    <font>
      <sz val="11"/>
      <name val="ＭＳ ゴシック"/>
      <family val="3"/>
      <charset val="128"/>
    </font>
    <font>
      <sz val="8"/>
      <color theme="1"/>
      <name val="ＭＳ ゴシック"/>
      <family val="3"/>
      <charset val="128"/>
    </font>
    <font>
      <sz val="9"/>
      <color indexed="81"/>
      <name val="MS P ゴシック"/>
      <family val="3"/>
      <charset val="128"/>
    </font>
    <font>
      <sz val="11"/>
      <color theme="1"/>
      <name val="ＭＳ Ｐ明朝"/>
      <family val="1"/>
      <charset val="128"/>
    </font>
    <font>
      <sz val="18"/>
      <name val="ＭＳ ゴシック"/>
      <family val="3"/>
      <charset val="128"/>
    </font>
    <font>
      <sz val="16"/>
      <name val="ＭＳ ゴシック"/>
      <family val="3"/>
      <charset val="128"/>
    </font>
    <font>
      <sz val="8"/>
      <name val="ＭＳ ゴシック"/>
      <family val="3"/>
      <charset val="128"/>
    </font>
    <font>
      <b/>
      <sz val="1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sz val="11"/>
      <color theme="1"/>
      <name val="ＭＳ 明朝"/>
      <family val="1"/>
      <charset val="128"/>
    </font>
    <font>
      <sz val="8"/>
      <name val="ＭＳ 明朝"/>
      <family val="1"/>
      <charset val="128"/>
    </font>
    <font>
      <strike/>
      <sz val="8"/>
      <name val="ＭＳ 明朝"/>
      <family val="1"/>
      <charset val="128"/>
    </font>
    <font>
      <strike/>
      <sz val="11"/>
      <name val="ＭＳ 明朝"/>
      <family val="1"/>
      <charset val="128"/>
    </font>
    <font>
      <strike/>
      <sz val="11"/>
      <color rgb="FFFF0000"/>
      <name val="ＭＳ 明朝"/>
      <family val="1"/>
      <charset val="128"/>
    </font>
    <font>
      <sz val="9"/>
      <name val="ＭＳ Ｐ明朝"/>
      <family val="1"/>
      <charset val="128"/>
    </font>
    <font>
      <sz val="6"/>
      <name val="ＭＳ 明朝"/>
      <family val="1"/>
      <charset val="128"/>
    </font>
    <font>
      <sz val="16"/>
      <name val="ＭＳ 明朝"/>
      <family val="1"/>
      <charset val="128"/>
    </font>
    <font>
      <sz val="9"/>
      <color theme="1"/>
      <name val="ＭＳ 明朝"/>
      <family val="1"/>
      <charset val="128"/>
    </font>
    <font>
      <sz val="11"/>
      <name val="ＭＳ Ｐ明朝"/>
      <family val="1"/>
      <charset val="128"/>
    </font>
    <font>
      <sz val="9"/>
      <color theme="1"/>
      <name val="ＭＳ Ｐ明朝"/>
      <family val="1"/>
      <charset val="128"/>
    </font>
    <font>
      <sz val="9"/>
      <color rgb="FFFF0000"/>
      <name val="游ゴシック"/>
      <family val="3"/>
      <charset val="128"/>
      <scheme val="minor"/>
    </font>
    <font>
      <sz val="9"/>
      <color rgb="FFFF0000"/>
      <name val="ＭＳ Ｐ明朝"/>
      <family val="1"/>
      <charset val="128"/>
    </font>
    <font>
      <b/>
      <sz val="16"/>
      <color theme="1"/>
      <name val="ＭＳ ゴシック"/>
      <family val="3"/>
      <charset val="128"/>
    </font>
    <font>
      <b/>
      <sz val="14"/>
      <name val="ＭＳ Ｐゴシック"/>
      <family val="3"/>
      <charset val="128"/>
    </font>
    <font>
      <sz val="16"/>
      <name val="ＭＳ 明朝"/>
      <family val="3"/>
      <charset val="128"/>
    </font>
    <font>
      <b/>
      <sz val="14"/>
      <color theme="1"/>
      <name val="ＭＳ Ｐゴシック"/>
      <family val="3"/>
      <charset val="128"/>
    </font>
    <font>
      <b/>
      <sz val="9"/>
      <color indexed="81"/>
      <name val="MS P ゴシック"/>
      <family val="3"/>
      <charset val="128"/>
    </font>
    <font>
      <sz val="9"/>
      <color theme="1"/>
      <name val="ＭＳ Ｐゴシック"/>
      <family val="3"/>
      <charset val="128"/>
    </font>
    <font>
      <sz val="6"/>
      <color theme="1"/>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rgb="FFB7DEE8"/>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auto="1"/>
      </right>
      <top/>
      <bottom style="double">
        <color auto="1"/>
      </bottom>
      <diagonal/>
    </border>
    <border>
      <left/>
      <right style="thin">
        <color auto="1"/>
      </right>
      <top/>
      <bottom style="double">
        <color auto="1"/>
      </bottom>
      <diagonal/>
    </border>
    <border>
      <left style="hair">
        <color auto="1"/>
      </left>
      <right style="thin">
        <color auto="1"/>
      </right>
      <top style="thin">
        <color indexed="64"/>
      </top>
      <bottom style="double">
        <color indexed="64"/>
      </bottom>
      <diagonal/>
    </border>
    <border>
      <left style="double">
        <color indexed="64"/>
      </left>
      <right style="thin">
        <color auto="1"/>
      </right>
      <top style="thin">
        <color indexed="64"/>
      </top>
      <bottom style="thin">
        <color auto="1"/>
      </bottom>
      <diagonal/>
    </border>
    <border>
      <left style="double">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top style="double">
        <color indexed="64"/>
      </top>
      <bottom style="hair">
        <color indexed="64"/>
      </bottom>
      <diagonal/>
    </border>
    <border>
      <left style="hair">
        <color auto="1"/>
      </left>
      <right style="thin">
        <color auto="1"/>
      </right>
      <top style="double">
        <color indexed="64"/>
      </top>
      <bottom style="hair">
        <color indexed="64"/>
      </bottom>
      <diagonal/>
    </border>
    <border>
      <left style="double">
        <color indexed="64"/>
      </left>
      <right/>
      <top style="hair">
        <color indexed="64"/>
      </top>
      <bottom style="hair">
        <color indexed="64"/>
      </bottom>
      <diagonal/>
    </border>
    <border>
      <left style="hair">
        <color auto="1"/>
      </left>
      <right style="thin">
        <color auto="1"/>
      </right>
      <top style="hair">
        <color indexed="64"/>
      </top>
      <bottom style="hair">
        <color indexed="64"/>
      </bottom>
      <diagonal/>
    </border>
    <border>
      <left style="double">
        <color indexed="64"/>
      </left>
      <right/>
      <top style="hair">
        <color indexed="64"/>
      </top>
      <bottom style="thin">
        <color auto="1"/>
      </bottom>
      <diagonal/>
    </border>
    <border>
      <left style="hair">
        <color auto="1"/>
      </left>
      <right style="thin">
        <color auto="1"/>
      </right>
      <top style="hair">
        <color indexed="64"/>
      </top>
      <bottom style="thin">
        <color auto="1"/>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hair">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xf numFmtId="38" fontId="15" fillId="0" borderId="0" applyFill="0" applyBorder="0" applyAlignment="0" applyProtection="0"/>
    <xf numFmtId="38" fontId="1" fillId="0" borderId="0" applyFont="0" applyFill="0" applyBorder="0" applyAlignment="0" applyProtection="0">
      <alignment vertical="center"/>
    </xf>
  </cellStyleXfs>
  <cellXfs count="659">
    <xf numFmtId="0" fontId="0" fillId="0" borderId="0" xfId="0">
      <alignment vertical="center"/>
    </xf>
    <xf numFmtId="0" fontId="8" fillId="0" borderId="0" xfId="0" applyFont="1" applyAlignment="1">
      <alignment horizontal="center" vertical="center"/>
    </xf>
    <xf numFmtId="0" fontId="8" fillId="0" borderId="0" xfId="0" applyFont="1">
      <alignment vertical="center"/>
    </xf>
    <xf numFmtId="0" fontId="18" fillId="0" borderId="0" xfId="0" applyFont="1">
      <alignment vertical="center"/>
    </xf>
    <xf numFmtId="0" fontId="21" fillId="0" borderId="0" xfId="0" applyFont="1">
      <alignment vertical="center"/>
    </xf>
    <xf numFmtId="38" fontId="18" fillId="0" borderId="0" xfId="1" applyFont="1" applyFill="1" applyBorder="1" applyAlignment="1" applyProtection="1">
      <alignment horizontal="center" vertical="center"/>
    </xf>
    <xf numFmtId="38" fontId="18" fillId="0" borderId="0" xfId="1" applyFont="1" applyFill="1" applyBorder="1" applyAlignment="1" applyProtection="1">
      <alignment vertical="center"/>
    </xf>
    <xf numFmtId="38" fontId="23" fillId="0" borderId="43" xfId="1" applyFont="1" applyFill="1" applyBorder="1" applyAlignment="1" applyProtection="1">
      <alignment vertical="center"/>
    </xf>
    <xf numFmtId="38" fontId="23" fillId="0" borderId="43" xfId="1" applyFont="1" applyFill="1" applyBorder="1" applyAlignment="1" applyProtection="1">
      <alignment horizontal="center" vertical="center" wrapText="1"/>
    </xf>
    <xf numFmtId="38" fontId="23" fillId="0" borderId="43" xfId="1" applyFont="1" applyFill="1" applyBorder="1" applyAlignment="1" applyProtection="1">
      <alignment horizontal="center" vertical="center"/>
    </xf>
    <xf numFmtId="38" fontId="18" fillId="0" borderId="0" xfId="1" applyFont="1" applyFill="1" applyBorder="1" applyAlignment="1" applyProtection="1">
      <alignment horizontal="center" vertical="center" wrapText="1"/>
    </xf>
    <xf numFmtId="38" fontId="18" fillId="0" borderId="0" xfId="1" applyFont="1" applyFill="1" applyBorder="1" applyAlignment="1" applyProtection="1">
      <alignment vertical="center" wrapText="1"/>
    </xf>
    <xf numFmtId="38" fontId="18" fillId="0" borderId="1" xfId="1" applyFont="1" applyFill="1" applyBorder="1" applyAlignment="1" applyProtection="1">
      <alignment vertical="center" wrapText="1"/>
    </xf>
    <xf numFmtId="38" fontId="18" fillId="0" borderId="0" xfId="1" applyFont="1" applyFill="1" applyBorder="1" applyAlignment="1" applyProtection="1">
      <alignment horizontal="left" vertical="center" wrapText="1"/>
    </xf>
    <xf numFmtId="38" fontId="18" fillId="5" borderId="1" xfId="1"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38" fontId="22" fillId="0" borderId="0" xfId="1" applyFont="1" applyFill="1" applyBorder="1" applyAlignment="1" applyProtection="1">
      <alignment vertical="center"/>
    </xf>
    <xf numFmtId="38" fontId="23" fillId="0" borderId="0" xfId="1" applyFont="1" applyFill="1" applyBorder="1" applyAlignment="1" applyProtection="1">
      <alignment horizontal="center" vertical="center"/>
    </xf>
    <xf numFmtId="0" fontId="15" fillId="0" borderId="0" xfId="3" applyAlignment="1">
      <alignment vertical="center"/>
    </xf>
    <xf numFmtId="0" fontId="43" fillId="0" borderId="1" xfId="0" applyFont="1" applyBorder="1" applyAlignment="1">
      <alignment horizontal="center" vertical="center"/>
    </xf>
    <xf numFmtId="0" fontId="43" fillId="0" borderId="1" xfId="0" applyFont="1" applyBorder="1">
      <alignment vertical="center"/>
    </xf>
    <xf numFmtId="0" fontId="43" fillId="0" borderId="0" xfId="0" applyFont="1" applyAlignment="1">
      <alignment vertical="center" wrapText="1"/>
    </xf>
    <xf numFmtId="0" fontId="43" fillId="0" borderId="45" xfId="0" applyFont="1" applyBorder="1" applyAlignment="1">
      <alignment vertical="center" wrapText="1"/>
    </xf>
    <xf numFmtId="0" fontId="38" fillId="0" borderId="0" xfId="0" applyFont="1">
      <alignment vertical="center"/>
    </xf>
    <xf numFmtId="0" fontId="43" fillId="0" borderId="65" xfId="0" applyFont="1" applyBorder="1" applyAlignment="1">
      <alignment vertical="center" wrapText="1"/>
    </xf>
    <xf numFmtId="0" fontId="38" fillId="0" borderId="0" xfId="0" applyFont="1" applyAlignment="1">
      <alignment vertical="top" wrapText="1"/>
    </xf>
    <xf numFmtId="0" fontId="43" fillId="0" borderId="65" xfId="0" applyFont="1" applyBorder="1">
      <alignment vertical="center"/>
    </xf>
    <xf numFmtId="0" fontId="38" fillId="0" borderId="0" xfId="0" applyFont="1" applyAlignment="1">
      <alignment vertical="center" wrapText="1"/>
    </xf>
    <xf numFmtId="0" fontId="43" fillId="0" borderId="45" xfId="0" applyFont="1" applyBorder="1" applyAlignment="1">
      <alignment vertical="top" wrapText="1"/>
    </xf>
    <xf numFmtId="0" fontId="43" fillId="0" borderId="65" xfId="0" applyFont="1" applyBorder="1" applyAlignment="1">
      <alignment vertical="top" wrapText="1"/>
    </xf>
    <xf numFmtId="0" fontId="43" fillId="0" borderId="2" xfId="0" applyFont="1" applyBorder="1">
      <alignment vertical="center"/>
    </xf>
    <xf numFmtId="0" fontId="43" fillId="0" borderId="45" xfId="0" applyFont="1" applyBorder="1">
      <alignment vertical="center"/>
    </xf>
    <xf numFmtId="0" fontId="43" fillId="0" borderId="0" xfId="0" applyFont="1" applyAlignment="1">
      <alignment vertical="top" wrapText="1"/>
    </xf>
    <xf numFmtId="0" fontId="43" fillId="0" borderId="2" xfId="0" applyFont="1" applyBorder="1" applyAlignment="1">
      <alignment horizontal="left" vertical="center" wrapText="1"/>
    </xf>
    <xf numFmtId="0" fontId="43" fillId="0" borderId="1" xfId="0" applyFont="1" applyBorder="1" applyAlignment="1">
      <alignment vertical="center" shrinkToFit="1"/>
    </xf>
    <xf numFmtId="0" fontId="44" fillId="0" borderId="0" xfId="0" applyFont="1">
      <alignment vertical="center"/>
    </xf>
    <xf numFmtId="0" fontId="43" fillId="0" borderId="65" xfId="0" applyFont="1" applyBorder="1" applyAlignment="1">
      <alignment vertical="center" shrinkToFit="1"/>
    </xf>
    <xf numFmtId="0" fontId="45" fillId="0" borderId="0" xfId="0" applyFont="1">
      <alignment vertical="center"/>
    </xf>
    <xf numFmtId="0" fontId="45" fillId="0" borderId="1" xfId="0" applyFont="1" applyBorder="1">
      <alignment vertical="center"/>
    </xf>
    <xf numFmtId="0" fontId="45" fillId="0" borderId="2" xfId="0" applyFont="1" applyBorder="1">
      <alignment vertical="center"/>
    </xf>
    <xf numFmtId="38" fontId="18" fillId="0" borderId="1" xfId="1" applyFont="1" applyFill="1" applyBorder="1" applyAlignment="1" applyProtection="1">
      <alignment horizontal="center" vertical="center" wrapText="1"/>
    </xf>
    <xf numFmtId="178" fontId="18" fillId="0" borderId="1" xfId="1" applyNumberFormat="1" applyFont="1" applyFill="1" applyBorder="1" applyAlignment="1" applyProtection="1">
      <alignment horizontal="center" vertical="center" wrapText="1"/>
    </xf>
    <xf numFmtId="9" fontId="18" fillId="0" borderId="1" xfId="1" applyNumberFormat="1" applyFont="1" applyFill="1" applyBorder="1" applyAlignment="1" applyProtection="1">
      <alignment vertical="center" wrapText="1"/>
    </xf>
    <xf numFmtId="12" fontId="18" fillId="0" borderId="1" xfId="1" applyNumberFormat="1" applyFont="1" applyFill="1" applyBorder="1" applyAlignment="1" applyProtection="1">
      <alignment horizontal="center" vertical="center" wrapText="1"/>
    </xf>
    <xf numFmtId="0" fontId="18" fillId="0" borderId="1" xfId="1" applyNumberFormat="1" applyFont="1" applyFill="1" applyBorder="1" applyAlignment="1" applyProtection="1">
      <alignment vertical="center" wrapText="1"/>
    </xf>
    <xf numFmtId="38" fontId="18" fillId="5" borderId="45" xfId="1" applyFont="1" applyFill="1" applyBorder="1" applyAlignment="1" applyProtection="1">
      <alignment horizontal="center" vertical="center" wrapText="1"/>
    </xf>
    <xf numFmtId="38" fontId="18" fillId="5" borderId="65" xfId="1" applyFont="1" applyFill="1" applyBorder="1" applyAlignment="1" applyProtection="1">
      <alignment horizontal="center" vertical="center" wrapText="1"/>
    </xf>
    <xf numFmtId="38" fontId="18" fillId="5" borderId="2" xfId="1" applyFont="1" applyFill="1" applyBorder="1" applyAlignment="1" applyProtection="1">
      <alignment horizontal="center" vertical="center" wrapText="1"/>
    </xf>
    <xf numFmtId="0" fontId="43" fillId="0" borderId="1" xfId="0" applyFont="1" applyBorder="1" applyAlignment="1">
      <alignment horizontal="left" vertical="center" wrapText="1"/>
    </xf>
    <xf numFmtId="38" fontId="12" fillId="5" borderId="48" xfId="1" applyFont="1" applyFill="1" applyBorder="1" applyAlignment="1" applyProtection="1">
      <alignment vertical="center" wrapText="1"/>
      <protection locked="0"/>
    </xf>
    <xf numFmtId="0" fontId="12" fillId="0" borderId="43" xfId="0" applyFont="1" applyBorder="1" applyProtection="1">
      <alignment vertical="center"/>
      <protection locked="0"/>
    </xf>
    <xf numFmtId="0" fontId="12" fillId="0" borderId="8" xfId="0" applyFont="1" applyBorder="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3" fillId="0" borderId="0" xfId="0" applyFont="1" applyProtection="1">
      <alignment vertical="center"/>
      <protection locked="0"/>
    </xf>
    <xf numFmtId="38" fontId="0" fillId="0" borderId="0" xfId="1" applyFont="1" applyFill="1" applyProtection="1">
      <alignment vertical="center"/>
      <protection locked="0"/>
    </xf>
    <xf numFmtId="38" fontId="0" fillId="0" borderId="0" xfId="1" applyFont="1" applyBorder="1" applyProtection="1">
      <alignment vertical="center"/>
      <protection locked="0"/>
    </xf>
    <xf numFmtId="38" fontId="0" fillId="0" borderId="0" xfId="1" applyFont="1" applyFill="1" applyBorder="1" applyAlignment="1" applyProtection="1">
      <alignment vertical="center"/>
      <protection locked="0"/>
    </xf>
    <xf numFmtId="0" fontId="0" fillId="0" borderId="21" xfId="0" applyBorder="1" applyProtection="1">
      <alignment vertical="center"/>
      <protection locked="0"/>
    </xf>
    <xf numFmtId="0" fontId="0" fillId="0" borderId="3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38" fontId="7" fillId="0" borderId="0" xfId="1" applyFont="1" applyFill="1" applyProtection="1">
      <alignment vertical="center"/>
      <protection locked="0"/>
    </xf>
    <xf numFmtId="0" fontId="0" fillId="0" borderId="1" xfId="0" applyBorder="1" applyAlignment="1" applyProtection="1">
      <alignment horizontal="center" vertical="center"/>
      <protection locked="0"/>
    </xf>
    <xf numFmtId="38" fontId="0" fillId="0" borderId="0" xfId="1"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8" borderId="1" xfId="0" applyFill="1" applyBorder="1" applyAlignment="1" applyProtection="1">
      <alignment horizontal="center" vertical="center"/>
      <protection locked="0"/>
    </xf>
    <xf numFmtId="38" fontId="0" fillId="8" borderId="1" xfId="1" applyFont="1" applyFill="1" applyBorder="1" applyAlignment="1" applyProtection="1">
      <alignment horizontal="center" vertical="center"/>
      <protection locked="0"/>
    </xf>
    <xf numFmtId="38" fontId="0" fillId="0" borderId="0" xfId="1"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38" fontId="0" fillId="0" borderId="9" xfId="1" applyFont="1" applyFill="1" applyBorder="1" applyProtection="1">
      <alignment vertical="center"/>
      <protection locked="0"/>
    </xf>
    <xf numFmtId="0" fontId="0" fillId="0" borderId="10" xfId="0" applyBorder="1" applyAlignment="1" applyProtection="1">
      <alignment horizontal="center" vertical="center"/>
      <protection locked="0"/>
    </xf>
    <xf numFmtId="38" fontId="0" fillId="0" borderId="9" xfId="1" applyFont="1" applyBorder="1" applyAlignment="1" applyProtection="1">
      <alignment vertical="center"/>
      <protection locked="0"/>
    </xf>
    <xf numFmtId="38" fontId="0" fillId="0" borderId="9" xfId="1" applyFont="1" applyFill="1" applyBorder="1" applyAlignment="1" applyProtection="1">
      <alignment vertical="center"/>
      <protection locked="0"/>
    </xf>
    <xf numFmtId="38" fontId="0" fillId="0" borderId="0" xfId="1" applyFont="1" applyFill="1" applyBorder="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Protection="1">
      <alignment vertical="center"/>
      <protection locked="0"/>
    </xf>
    <xf numFmtId="0" fontId="0" fillId="0" borderId="12" xfId="0" applyBorder="1" applyProtection="1">
      <alignment vertical="center"/>
      <protection locked="0"/>
    </xf>
    <xf numFmtId="38" fontId="0" fillId="0" borderId="12" xfId="1" applyFont="1" applyFill="1" applyBorder="1" applyProtection="1">
      <alignment vertical="center"/>
      <protection locked="0"/>
    </xf>
    <xf numFmtId="0" fontId="0" fillId="0" borderId="13" xfId="0" applyBorder="1" applyAlignment="1" applyProtection="1">
      <alignment horizontal="center" vertical="center"/>
      <protection locked="0"/>
    </xf>
    <xf numFmtId="38" fontId="0" fillId="0" borderId="12" xfId="1" applyFont="1" applyFill="1" applyBorder="1" applyAlignment="1" applyProtection="1">
      <alignment vertical="center"/>
      <protection locked="0"/>
    </xf>
    <xf numFmtId="0" fontId="0" fillId="0" borderId="53" xfId="0" applyBorder="1" applyProtection="1">
      <alignment vertical="center"/>
      <protection locked="0"/>
    </xf>
    <xf numFmtId="0" fontId="0" fillId="0" borderId="36" xfId="0" applyBorder="1" applyAlignment="1" applyProtection="1">
      <alignment horizontal="center" vertical="center"/>
      <protection locked="0"/>
    </xf>
    <xf numFmtId="0" fontId="0" fillId="0" borderId="37" xfId="0" applyBorder="1" applyProtection="1">
      <alignment vertical="center"/>
      <protection locked="0"/>
    </xf>
    <xf numFmtId="0" fontId="0" fillId="0" borderId="36" xfId="0" applyBorder="1" applyProtection="1">
      <alignment vertical="center"/>
      <protection locked="0"/>
    </xf>
    <xf numFmtId="38" fontId="0" fillId="0" borderId="36" xfId="1" applyFont="1" applyFill="1" applyBorder="1" applyProtection="1">
      <alignment vertical="center"/>
      <protection locked="0"/>
    </xf>
    <xf numFmtId="0" fontId="0" fillId="0" borderId="37" xfId="0" applyBorder="1" applyAlignment="1" applyProtection="1">
      <alignment horizontal="center" vertical="center"/>
      <protection locked="0"/>
    </xf>
    <xf numFmtId="38" fontId="0" fillId="0" borderId="36" xfId="1" applyFont="1"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38" fontId="0" fillId="2" borderId="0" xfId="1" applyFont="1" applyFill="1" applyBorder="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9" fontId="5" fillId="0" borderId="0" xfId="2" applyFont="1" applyFill="1" applyBorder="1" applyAlignment="1" applyProtection="1">
      <alignment vertical="center"/>
      <protection locked="0"/>
    </xf>
    <xf numFmtId="38" fontId="5" fillId="0" borderId="0" xfId="1" applyFont="1" applyFill="1" applyBorder="1" applyProtection="1">
      <alignment vertical="center"/>
      <protection locked="0"/>
    </xf>
    <xf numFmtId="38" fontId="5" fillId="0" borderId="0" xfId="1" applyFont="1" applyFill="1" applyProtection="1">
      <alignment vertical="center"/>
      <protection locked="0"/>
    </xf>
    <xf numFmtId="0" fontId="4" fillId="0" borderId="0" xfId="0" applyFont="1" applyAlignment="1" applyProtection="1">
      <alignment horizontal="right" vertical="center"/>
      <protection locked="0"/>
    </xf>
    <xf numFmtId="0" fontId="0" fillId="2" borderId="23" xfId="0" applyFill="1" applyBorder="1">
      <alignment vertical="center"/>
    </xf>
    <xf numFmtId="0" fontId="0" fillId="2" borderId="31" xfId="0" applyFill="1" applyBorder="1">
      <alignment vertical="center"/>
    </xf>
    <xf numFmtId="38" fontId="0" fillId="2" borderId="9" xfId="1" applyFont="1" applyFill="1" applyBorder="1" applyProtection="1">
      <alignment vertical="center"/>
    </xf>
    <xf numFmtId="38" fontId="0" fillId="2" borderId="12" xfId="1" applyFont="1" applyFill="1" applyBorder="1" applyProtection="1">
      <alignment vertical="center"/>
    </xf>
    <xf numFmtId="38" fontId="0" fillId="2" borderId="36" xfId="1" applyFont="1" applyFill="1" applyBorder="1" applyProtection="1">
      <alignment vertical="center"/>
    </xf>
    <xf numFmtId="0" fontId="0" fillId="2" borderId="2" xfId="0" applyFill="1" applyBorder="1">
      <alignment vertical="center"/>
    </xf>
    <xf numFmtId="0" fontId="0" fillId="2" borderId="2" xfId="0" applyFill="1" applyBorder="1" applyAlignment="1">
      <alignment horizontal="center" vertical="center"/>
    </xf>
    <xf numFmtId="38" fontId="0" fillId="2" borderId="2" xfId="1" applyFont="1" applyFill="1" applyBorder="1" applyAlignment="1" applyProtection="1">
      <alignment vertical="center"/>
    </xf>
    <xf numFmtId="38" fontId="0" fillId="2" borderId="2" xfId="1" applyFont="1" applyFill="1" applyBorder="1" applyAlignment="1" applyProtection="1">
      <alignment horizontal="center" vertical="center"/>
    </xf>
    <xf numFmtId="38" fontId="0" fillId="2" borderId="2" xfId="1" applyFont="1" applyFill="1" applyBorder="1" applyProtection="1">
      <alignment vertical="center"/>
    </xf>
    <xf numFmtId="38" fontId="0" fillId="2" borderId="7" xfId="1" applyFont="1" applyFill="1" applyBorder="1" applyAlignment="1" applyProtection="1">
      <alignment horizontal="center" vertical="center"/>
    </xf>
    <xf numFmtId="38" fontId="0" fillId="2" borderId="8" xfId="1" applyFont="1" applyFill="1" applyBorder="1" applyAlignment="1" applyProtection="1">
      <alignment vertical="center"/>
    </xf>
    <xf numFmtId="0" fontId="0" fillId="0" borderId="1" xfId="0" applyBorder="1" applyAlignment="1">
      <alignment horizontal="center" vertical="center"/>
    </xf>
    <xf numFmtId="0" fontId="0" fillId="0" borderId="3" xfId="0" applyBorder="1">
      <alignment vertical="center"/>
    </xf>
    <xf numFmtId="0" fontId="0" fillId="0" borderId="1" xfId="0" applyBorder="1">
      <alignment vertical="center"/>
    </xf>
    <xf numFmtId="0" fontId="17" fillId="0" borderId="0" xfId="0" applyFont="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45" xfId="0" applyFont="1" applyBorder="1" applyAlignment="1" applyProtection="1">
      <alignment horizontal="center" vertical="center"/>
      <protection locked="0"/>
    </xf>
    <xf numFmtId="38" fontId="17" fillId="2" borderId="34" xfId="4" applyFont="1" applyFill="1" applyBorder="1" applyAlignment="1" applyProtection="1">
      <alignment horizontal="center" vertical="center" wrapText="1"/>
      <protection locked="0"/>
    </xf>
    <xf numFmtId="38" fontId="17" fillId="0" borderId="34" xfId="4" applyFont="1" applyFill="1" applyBorder="1" applyAlignment="1" applyProtection="1">
      <alignment horizontal="center" vertical="center" wrapText="1"/>
      <protection locked="0"/>
    </xf>
    <xf numFmtId="0" fontId="17" fillId="0" borderId="83"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0" borderId="85" xfId="0" applyFont="1" applyBorder="1" applyProtection="1">
      <alignment vertical="center"/>
      <protection locked="0"/>
    </xf>
    <xf numFmtId="0" fontId="17" fillId="0" borderId="86" xfId="0" applyFont="1" applyBorder="1" applyProtection="1">
      <alignment vertical="center"/>
      <protection locked="0"/>
    </xf>
    <xf numFmtId="38" fontId="17" fillId="0" borderId="85" xfId="1" applyFont="1" applyFill="1" applyBorder="1" applyProtection="1">
      <alignment vertical="center"/>
      <protection locked="0"/>
    </xf>
    <xf numFmtId="38" fontId="17" fillId="0" borderId="87" xfId="1" applyFont="1" applyFill="1" applyBorder="1" applyProtection="1">
      <alignment vertical="center"/>
      <protection locked="0"/>
    </xf>
    <xf numFmtId="38" fontId="17" fillId="0" borderId="88" xfId="1" applyFont="1" applyFill="1" applyBorder="1" applyProtection="1">
      <alignment vertical="center"/>
      <protection locked="0"/>
    </xf>
    <xf numFmtId="38" fontId="17" fillId="0" borderId="86" xfId="1" applyFont="1" applyFill="1" applyBorder="1" applyProtection="1">
      <alignment vertical="center"/>
      <protection locked="0"/>
    </xf>
    <xf numFmtId="38" fontId="17" fillId="0" borderId="64" xfId="1" applyFont="1" applyFill="1" applyBorder="1" applyProtection="1">
      <alignment vertical="center"/>
      <protection locked="0"/>
    </xf>
    <xf numFmtId="0" fontId="27" fillId="0" borderId="0" xfId="3" applyFont="1" applyAlignment="1" applyProtection="1">
      <alignment vertical="center"/>
      <protection locked="0"/>
    </xf>
    <xf numFmtId="0" fontId="17" fillId="0" borderId="12" xfId="0" applyFont="1" applyBorder="1" applyProtection="1">
      <alignment vertical="center"/>
      <protection locked="0"/>
    </xf>
    <xf numFmtId="0" fontId="17" fillId="0" borderId="13" xfId="0" applyFont="1" applyBorder="1" applyProtection="1">
      <alignment vertical="center"/>
      <protection locked="0"/>
    </xf>
    <xf numFmtId="38" fontId="17" fillId="0" borderId="12" xfId="1" applyFont="1" applyFill="1" applyBorder="1" applyProtection="1">
      <alignment vertical="center"/>
      <protection locked="0"/>
    </xf>
    <xf numFmtId="38" fontId="17" fillId="0" borderId="89" xfId="1" applyFont="1" applyFill="1" applyBorder="1" applyProtection="1">
      <alignment vertical="center"/>
      <protection locked="0"/>
    </xf>
    <xf numFmtId="38" fontId="17" fillId="0" borderId="90" xfId="1" applyFont="1" applyFill="1" applyBorder="1" applyProtection="1">
      <alignment vertical="center"/>
      <protection locked="0"/>
    </xf>
    <xf numFmtId="38" fontId="17" fillId="0" borderId="13" xfId="1" applyFont="1" applyFill="1" applyBorder="1" applyProtection="1">
      <alignment vertical="center"/>
      <protection locked="0"/>
    </xf>
    <xf numFmtId="0" fontId="17" fillId="0" borderId="77" xfId="0" applyFont="1" applyBorder="1" applyProtection="1">
      <alignment vertical="center"/>
      <protection locked="0"/>
    </xf>
    <xf numFmtId="0" fontId="17" fillId="0" borderId="95" xfId="0" applyFont="1" applyBorder="1" applyProtection="1">
      <alignment vertical="center"/>
      <protection locked="0"/>
    </xf>
    <xf numFmtId="38" fontId="17" fillId="0" borderId="77" xfId="1" applyFont="1" applyFill="1" applyBorder="1" applyProtection="1">
      <alignment vertical="center"/>
      <protection locked="0"/>
    </xf>
    <xf numFmtId="38" fontId="17" fillId="0" borderId="91" xfId="1" applyFont="1" applyFill="1" applyBorder="1" applyProtection="1">
      <alignment vertical="center"/>
      <protection locked="0"/>
    </xf>
    <xf numFmtId="38" fontId="17" fillId="0" borderId="92" xfId="1" applyFont="1" applyFill="1" applyBorder="1" applyProtection="1">
      <alignment vertical="center"/>
      <protection locked="0"/>
    </xf>
    <xf numFmtId="38" fontId="17" fillId="0" borderId="49" xfId="1" applyFont="1" applyFill="1" applyBorder="1" applyProtection="1">
      <alignment vertical="center"/>
      <protection locked="0"/>
    </xf>
    <xf numFmtId="38" fontId="17" fillId="0" borderId="63" xfId="1" applyFont="1" applyFill="1" applyBorder="1" applyProtection="1">
      <alignment vertical="center"/>
      <protection locked="0"/>
    </xf>
    <xf numFmtId="0" fontId="17" fillId="0" borderId="15"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38" fontId="17" fillId="0" borderId="0" xfId="0" applyNumberFormat="1" applyFont="1" applyProtection="1">
      <alignment vertical="center"/>
      <protection locked="0"/>
    </xf>
    <xf numFmtId="38" fontId="17" fillId="2" borderId="85" xfId="1" applyFont="1" applyFill="1" applyBorder="1" applyProtection="1">
      <alignment vertical="center"/>
    </xf>
    <xf numFmtId="38" fontId="17" fillId="2" borderId="12" xfId="1" applyFont="1" applyFill="1" applyBorder="1" applyProtection="1">
      <alignment vertical="center"/>
    </xf>
    <xf numFmtId="38" fontId="17" fillId="2" borderId="77" xfId="1" applyFont="1" applyFill="1" applyBorder="1" applyProtection="1">
      <alignment vertical="center"/>
    </xf>
    <xf numFmtId="38" fontId="17" fillId="2" borderId="86" xfId="1" applyFont="1" applyFill="1" applyBorder="1" applyProtection="1">
      <alignment vertical="center"/>
    </xf>
    <xf numFmtId="38" fontId="17" fillId="2" borderId="13" xfId="1" applyFont="1" applyFill="1" applyBorder="1" applyProtection="1">
      <alignment vertical="center"/>
    </xf>
    <xf numFmtId="38" fontId="17" fillId="2" borderId="95" xfId="1" applyFont="1" applyFill="1" applyBorder="1" applyProtection="1">
      <alignment vertical="center"/>
    </xf>
    <xf numFmtId="38" fontId="17" fillId="2" borderId="75" xfId="0" applyNumberFormat="1" applyFont="1" applyFill="1" applyBorder="1">
      <alignment vertical="center"/>
    </xf>
    <xf numFmtId="38" fontId="17" fillId="2" borderId="47" xfId="0" applyNumberFormat="1" applyFont="1" applyFill="1" applyBorder="1">
      <alignment vertical="center"/>
    </xf>
    <xf numFmtId="0" fontId="17" fillId="2" borderId="1" xfId="0" applyFont="1" applyFill="1" applyBorder="1" applyAlignment="1">
      <alignment horizontal="center" vertical="center"/>
    </xf>
    <xf numFmtId="0" fontId="17" fillId="2" borderId="27" xfId="0" applyFont="1" applyFill="1" applyBorder="1" applyAlignment="1">
      <alignment horizontal="center" vertical="center"/>
    </xf>
    <xf numFmtId="38" fontId="17" fillId="2" borderId="93" xfId="1" applyFont="1" applyFill="1" applyBorder="1" applyProtection="1">
      <alignment vertical="center"/>
    </xf>
    <xf numFmtId="38" fontId="17" fillId="2" borderId="1" xfId="1" applyFont="1" applyFill="1" applyBorder="1" applyProtection="1">
      <alignment vertical="center"/>
    </xf>
    <xf numFmtId="38" fontId="17" fillId="2" borderId="27" xfId="1" applyFont="1" applyFill="1" applyBorder="1" applyProtection="1">
      <alignment vertical="center"/>
    </xf>
    <xf numFmtId="38" fontId="17" fillId="2" borderId="28" xfId="1" applyFont="1" applyFill="1" applyBorder="1" applyProtection="1">
      <alignment vertical="center"/>
    </xf>
    <xf numFmtId="38" fontId="17" fillId="2" borderId="29" xfId="1" applyFont="1" applyFill="1" applyBorder="1" applyProtection="1">
      <alignment vertical="center"/>
    </xf>
    <xf numFmtId="38" fontId="17" fillId="2" borderId="30" xfId="1" applyFont="1" applyFill="1" applyBorder="1" applyProtection="1">
      <alignment vertical="center"/>
    </xf>
    <xf numFmtId="0" fontId="17" fillId="2" borderId="1" xfId="0" applyFont="1" applyFill="1" applyBorder="1">
      <alignment vertical="center"/>
    </xf>
    <xf numFmtId="0" fontId="17" fillId="2" borderId="59" xfId="0" applyFont="1" applyFill="1" applyBorder="1">
      <alignment vertical="center"/>
    </xf>
    <xf numFmtId="0" fontId="15" fillId="0" borderId="0" xfId="3" applyAlignment="1" applyProtection="1">
      <alignment vertical="center"/>
      <protection locked="0"/>
    </xf>
    <xf numFmtId="0" fontId="28" fillId="0" borderId="0" xfId="3" applyFont="1" applyAlignment="1" applyProtection="1">
      <alignment vertical="center"/>
      <protection locked="0"/>
    </xf>
    <xf numFmtId="0" fontId="25" fillId="0" borderId="0" xfId="3" applyFont="1" applyAlignment="1" applyProtection="1">
      <alignment horizontal="center" vertical="center"/>
      <protection locked="0"/>
    </xf>
    <xf numFmtId="0" fontId="15" fillId="0" borderId="0" xfId="3" applyAlignment="1" applyProtection="1">
      <alignment horizontal="center" vertical="center"/>
      <protection locked="0"/>
    </xf>
    <xf numFmtId="0" fontId="15" fillId="0" borderId="0" xfId="3" applyAlignment="1" applyProtection="1">
      <alignment horizontal="right"/>
      <protection locked="0"/>
    </xf>
    <xf numFmtId="38" fontId="17" fillId="0" borderId="0" xfId="4" applyFont="1" applyFill="1" applyBorder="1" applyAlignment="1" applyProtection="1">
      <alignment vertical="center" wrapText="1"/>
      <protection locked="0"/>
    </xf>
    <xf numFmtId="38" fontId="17" fillId="0" borderId="0" xfId="4" applyFont="1" applyFill="1" applyBorder="1" applyAlignment="1" applyProtection="1">
      <alignment horizontal="center" vertical="center" wrapText="1"/>
      <protection locked="0"/>
    </xf>
    <xf numFmtId="38" fontId="17" fillId="6" borderId="1" xfId="4" applyFont="1" applyFill="1" applyBorder="1" applyAlignment="1" applyProtection="1">
      <alignment horizontal="center" vertical="center" wrapText="1"/>
      <protection locked="0"/>
    </xf>
    <xf numFmtId="38" fontId="17" fillId="0" borderId="0" xfId="4" applyFont="1" applyFill="1" applyBorder="1" applyAlignment="1" applyProtection="1">
      <alignment horizontal="center" vertical="center"/>
      <protection locked="0"/>
    </xf>
    <xf numFmtId="0" fontId="15" fillId="0" borderId="0" xfId="3" applyAlignment="1" applyProtection="1">
      <alignment horizontal="right" vertical="center"/>
      <protection locked="0"/>
    </xf>
    <xf numFmtId="38" fontId="17" fillId="0" borderId="0" xfId="5" applyFont="1" applyFill="1" applyBorder="1" applyAlignment="1" applyProtection="1">
      <alignment horizontal="center" vertical="center" wrapText="1"/>
      <protection locked="0"/>
    </xf>
    <xf numFmtId="38" fontId="17" fillId="0" borderId="0" xfId="5" applyFont="1" applyFill="1" applyBorder="1" applyAlignment="1" applyProtection="1">
      <alignment horizontal="left" vertical="center" wrapText="1"/>
      <protection locked="0"/>
    </xf>
    <xf numFmtId="38" fontId="15" fillId="0" borderId="0" xfId="4" applyFill="1" applyBorder="1" applyAlignment="1" applyProtection="1">
      <alignment vertical="center"/>
      <protection locked="0"/>
    </xf>
    <xf numFmtId="38" fontId="15" fillId="0" borderId="0" xfId="4" applyFill="1" applyBorder="1" applyAlignment="1" applyProtection="1">
      <alignment horizontal="right" vertical="center"/>
      <protection locked="0"/>
    </xf>
    <xf numFmtId="38" fontId="15" fillId="0" borderId="0" xfId="4" applyFill="1" applyBorder="1" applyAlignment="1" applyProtection="1">
      <alignment horizontal="center" vertical="center" shrinkToFit="1"/>
      <protection locked="0"/>
    </xf>
    <xf numFmtId="0" fontId="15" fillId="0" borderId="0" xfId="3" applyAlignment="1" applyProtection="1">
      <alignment horizontal="left" vertical="center"/>
      <protection locked="0"/>
    </xf>
    <xf numFmtId="38" fontId="17" fillId="0" borderId="0" xfId="4" applyFont="1" applyAlignment="1" applyProtection="1">
      <alignment vertical="center"/>
      <protection locked="0"/>
    </xf>
    <xf numFmtId="38" fontId="17" fillId="0" borderId="0" xfId="4" applyFont="1" applyFill="1" applyAlignment="1" applyProtection="1">
      <alignment vertical="center"/>
      <protection locked="0"/>
    </xf>
    <xf numFmtId="38" fontId="17" fillId="0" borderId="0" xfId="5" applyFont="1" applyFill="1" applyBorder="1" applyAlignment="1" applyProtection="1">
      <alignment vertical="center" wrapText="1"/>
      <protection locked="0"/>
    </xf>
    <xf numFmtId="38" fontId="17" fillId="0" borderId="44" xfId="5" applyFont="1" applyFill="1" applyBorder="1" applyAlignment="1" applyProtection="1">
      <alignment horizontal="center" vertical="center" wrapText="1"/>
      <protection locked="0"/>
    </xf>
    <xf numFmtId="38" fontId="15" fillId="0" borderId="64" xfId="4" applyFill="1" applyBorder="1" applyAlignment="1" applyProtection="1">
      <alignment vertical="center"/>
      <protection locked="0"/>
    </xf>
    <xf numFmtId="38" fontId="15" fillId="7" borderId="64" xfId="4" applyFill="1" applyBorder="1" applyAlignment="1" applyProtection="1">
      <alignment horizontal="center" vertical="center" shrinkToFit="1"/>
      <protection locked="0"/>
    </xf>
    <xf numFmtId="38" fontId="15" fillId="7" borderId="65" xfId="4" applyFill="1" applyBorder="1" applyAlignment="1" applyProtection="1">
      <alignment vertical="center"/>
      <protection locked="0"/>
    </xf>
    <xf numFmtId="38" fontId="26" fillId="0" borderId="0" xfId="4" applyFont="1" applyFill="1" applyBorder="1" applyAlignment="1" applyProtection="1">
      <alignment horizontal="left" vertical="center"/>
      <protection locked="0"/>
    </xf>
    <xf numFmtId="38" fontId="26" fillId="0" borderId="0" xfId="1" applyFont="1" applyAlignment="1" applyProtection="1">
      <alignment vertical="center"/>
      <protection locked="0"/>
    </xf>
    <xf numFmtId="0" fontId="15" fillId="0" borderId="12" xfId="3" applyBorder="1" applyAlignment="1" applyProtection="1">
      <alignment horizontal="center" vertical="center"/>
      <protection locked="0"/>
    </xf>
    <xf numFmtId="38" fontId="15" fillId="0" borderId="12" xfId="4" applyFill="1" applyBorder="1" applyAlignment="1" applyProtection="1">
      <alignment vertical="center"/>
      <protection locked="0"/>
    </xf>
    <xf numFmtId="38" fontId="15" fillId="7" borderId="12" xfId="4" applyFill="1" applyBorder="1" applyAlignment="1" applyProtection="1">
      <alignment horizontal="center" vertical="center" shrinkToFit="1"/>
      <protection locked="0"/>
    </xf>
    <xf numFmtId="38" fontId="15" fillId="7" borderId="12" xfId="4" applyFill="1" applyBorder="1" applyAlignment="1" applyProtection="1">
      <alignment vertical="center"/>
      <protection locked="0"/>
    </xf>
    <xf numFmtId="38" fontId="17" fillId="0" borderId="12" xfId="4" applyFont="1" applyFill="1" applyBorder="1" applyAlignment="1" applyProtection="1">
      <alignment vertical="center"/>
      <protection locked="0"/>
    </xf>
    <xf numFmtId="38" fontId="17" fillId="7" borderId="12" xfId="4" applyFont="1" applyFill="1" applyBorder="1" applyAlignment="1" applyProtection="1">
      <alignment horizontal="center" vertical="center" shrinkToFit="1"/>
      <protection locked="0"/>
    </xf>
    <xf numFmtId="38" fontId="17" fillId="0" borderId="12" xfId="5" applyFont="1" applyFill="1" applyBorder="1" applyAlignment="1" applyProtection="1">
      <alignment horizontal="center" vertical="center" wrapText="1"/>
      <protection locked="0"/>
    </xf>
    <xf numFmtId="38" fontId="15" fillId="0" borderId="77" xfId="4" applyFill="1" applyBorder="1" applyAlignment="1" applyProtection="1">
      <alignment vertical="center"/>
      <protection locked="0"/>
    </xf>
    <xf numFmtId="38" fontId="15" fillId="7" borderId="77" xfId="4" applyFill="1" applyBorder="1" applyAlignment="1" applyProtection="1">
      <alignment horizontal="center" vertical="center" shrinkToFit="1"/>
      <protection locked="0"/>
    </xf>
    <xf numFmtId="38" fontId="17" fillId="6" borderId="71" xfId="5" applyFont="1" applyFill="1" applyBorder="1" applyAlignment="1" applyProtection="1">
      <alignment horizontal="center" vertical="center" wrapText="1"/>
      <protection locked="0"/>
    </xf>
    <xf numFmtId="38" fontId="15" fillId="6" borderId="74" xfId="4" applyFill="1" applyBorder="1" applyAlignment="1" applyProtection="1">
      <alignment horizontal="right" vertical="center"/>
    </xf>
    <xf numFmtId="38" fontId="17" fillId="6" borderId="28" xfId="5" applyFont="1" applyFill="1" applyBorder="1" applyAlignment="1" applyProtection="1">
      <alignment horizontal="center" vertical="center" wrapText="1"/>
    </xf>
    <xf numFmtId="38" fontId="15" fillId="6" borderId="29" xfId="4" applyFill="1" applyBorder="1" applyAlignment="1" applyProtection="1">
      <alignment vertical="center"/>
    </xf>
    <xf numFmtId="38" fontId="15" fillId="6" borderId="30" xfId="4" applyFill="1" applyBorder="1" applyAlignment="1" applyProtection="1">
      <alignment vertical="center"/>
    </xf>
    <xf numFmtId="38" fontId="15" fillId="6" borderId="64" xfId="4" applyFill="1" applyBorder="1" applyAlignment="1" applyProtection="1">
      <alignment vertical="center"/>
    </xf>
    <xf numFmtId="38" fontId="15" fillId="6" borderId="12" xfId="4" applyFill="1" applyBorder="1" applyAlignment="1" applyProtection="1">
      <alignment vertical="center"/>
    </xf>
    <xf numFmtId="38" fontId="17" fillId="6" borderId="12" xfId="4" applyFont="1" applyFill="1" applyBorder="1" applyAlignment="1" applyProtection="1">
      <alignment vertical="center"/>
    </xf>
    <xf numFmtId="38" fontId="15" fillId="6" borderId="77" xfId="4" applyFill="1" applyBorder="1" applyAlignment="1" applyProtection="1">
      <alignment vertical="center"/>
    </xf>
    <xf numFmtId="38" fontId="15" fillId="6" borderId="65" xfId="4" applyFill="1" applyBorder="1" applyAlignment="1" applyProtection="1">
      <alignment vertical="center"/>
    </xf>
    <xf numFmtId="38" fontId="15" fillId="6" borderId="10" xfId="4" applyFill="1" applyBorder="1" applyAlignment="1" applyProtection="1">
      <alignment vertical="center"/>
    </xf>
    <xf numFmtId="38" fontId="15" fillId="6" borderId="9" xfId="4" applyFill="1" applyBorder="1" applyAlignment="1" applyProtection="1">
      <alignment vertical="center"/>
    </xf>
    <xf numFmtId="38" fontId="15" fillId="6" borderId="13" xfId="4" applyFill="1" applyBorder="1" applyAlignment="1" applyProtection="1">
      <alignment vertical="center"/>
    </xf>
    <xf numFmtId="38" fontId="15" fillId="6" borderId="37" xfId="4" applyFill="1" applyBorder="1" applyAlignment="1" applyProtection="1">
      <alignment vertical="center"/>
    </xf>
    <xf numFmtId="38" fontId="15" fillId="6" borderId="36" xfId="4" applyFill="1" applyBorder="1" applyAlignment="1" applyProtection="1">
      <alignment vertical="center"/>
    </xf>
    <xf numFmtId="38" fontId="15" fillId="6" borderId="70" xfId="4" applyFill="1" applyBorder="1" applyAlignment="1" applyProtection="1">
      <alignment vertical="center"/>
    </xf>
    <xf numFmtId="38" fontId="15" fillId="6" borderId="71" xfId="4" applyFill="1" applyBorder="1" applyAlignment="1" applyProtection="1">
      <alignment horizontal="center" vertical="center"/>
    </xf>
    <xf numFmtId="38" fontId="15" fillId="6" borderId="73" xfId="4" applyFill="1" applyBorder="1" applyAlignment="1" applyProtection="1">
      <alignment vertical="center"/>
    </xf>
    <xf numFmtId="38" fontId="15" fillId="6" borderId="72" xfId="4" applyFill="1" applyBorder="1" applyAlignment="1" applyProtection="1">
      <alignment vertical="center"/>
    </xf>
    <xf numFmtId="38" fontId="15" fillId="0" borderId="0" xfId="1" applyFont="1" applyAlignment="1" applyProtection="1">
      <alignment vertical="center"/>
    </xf>
    <xf numFmtId="0" fontId="15" fillId="2" borderId="1" xfId="3" applyFill="1" applyBorder="1" applyAlignment="1">
      <alignment horizontal="center" vertical="center"/>
    </xf>
    <xf numFmtId="0" fontId="15" fillId="2" borderId="27" xfId="3" applyFill="1" applyBorder="1" applyAlignment="1">
      <alignment horizontal="center" vertical="center"/>
    </xf>
    <xf numFmtId="38" fontId="15" fillId="2" borderId="93" xfId="3" applyNumberFormat="1" applyFill="1" applyBorder="1" applyAlignment="1">
      <alignment vertical="center"/>
    </xf>
    <xf numFmtId="0" fontId="15" fillId="2" borderId="1" xfId="3" applyFill="1" applyBorder="1" applyAlignment="1">
      <alignment vertical="center"/>
    </xf>
    <xf numFmtId="0" fontId="15" fillId="2" borderId="27" xfId="3" applyFill="1" applyBorder="1" applyAlignment="1">
      <alignment vertical="center"/>
    </xf>
    <xf numFmtId="0" fontId="15" fillId="2" borderId="25" xfId="3" applyFill="1" applyBorder="1" applyAlignment="1">
      <alignment vertical="center"/>
    </xf>
    <xf numFmtId="0" fontId="15" fillId="2" borderId="26" xfId="3" applyFill="1" applyBorder="1" applyAlignment="1">
      <alignment vertical="center"/>
    </xf>
    <xf numFmtId="0" fontId="15" fillId="2" borderId="24" xfId="3" applyFill="1" applyBorder="1" applyAlignment="1">
      <alignment vertical="center"/>
    </xf>
    <xf numFmtId="0" fontId="15" fillId="2" borderId="93" xfId="3" applyFill="1" applyBorder="1" applyAlignment="1">
      <alignment vertical="center"/>
    </xf>
    <xf numFmtId="0" fontId="15" fillId="2" borderId="28" xfId="3" applyFill="1" applyBorder="1" applyAlignment="1">
      <alignment vertical="center"/>
    </xf>
    <xf numFmtId="0" fontId="15" fillId="2" borderId="29" xfId="3" applyFill="1" applyBorder="1" applyAlignment="1">
      <alignment horizontal="center" vertical="center"/>
    </xf>
    <xf numFmtId="0" fontId="15" fillId="2" borderId="110" xfId="3" applyFill="1" applyBorder="1" applyAlignment="1">
      <alignment vertical="center"/>
    </xf>
    <xf numFmtId="0" fontId="15" fillId="2" borderId="109" xfId="3" applyFill="1" applyBorder="1" applyAlignment="1">
      <alignment horizontal="center" vertical="center"/>
    </xf>
    <xf numFmtId="0" fontId="33" fillId="0" borderId="0" xfId="0" applyFont="1" applyProtection="1">
      <alignment vertical="center"/>
      <protection locked="0"/>
    </xf>
    <xf numFmtId="0" fontId="29" fillId="0" borderId="0" xfId="0" applyFont="1" applyProtection="1">
      <alignment vertical="center"/>
      <protection locked="0"/>
    </xf>
    <xf numFmtId="0" fontId="30" fillId="0" borderId="0" xfId="0" applyFont="1" applyProtection="1">
      <alignment vertical="center"/>
      <protection locked="0"/>
    </xf>
    <xf numFmtId="0" fontId="31" fillId="0" borderId="0" xfId="0" applyFont="1" applyProtection="1">
      <alignment vertical="center"/>
      <protection locked="0"/>
    </xf>
    <xf numFmtId="0" fontId="29" fillId="0" borderId="0" xfId="0" applyFont="1" applyAlignment="1" applyProtection="1">
      <alignment horizontal="lef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2" fillId="0" borderId="0" xfId="0" applyFont="1" applyProtection="1">
      <alignment vertical="center"/>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34" fillId="0" borderId="0" xfId="0" applyFont="1" applyAlignment="1" applyProtection="1">
      <alignment vertical="center" wrapText="1"/>
      <protection locked="0"/>
    </xf>
    <xf numFmtId="0" fontId="34" fillId="0" borderId="0" xfId="0" applyFont="1" applyProtection="1">
      <alignment vertical="center"/>
      <protection locked="0"/>
    </xf>
    <xf numFmtId="38" fontId="34" fillId="0" borderId="0" xfId="0" applyNumberFormat="1" applyFont="1" applyProtection="1">
      <alignment vertical="center"/>
      <protection locked="0"/>
    </xf>
    <xf numFmtId="38" fontId="34" fillId="0" borderId="0" xfId="1" applyFont="1" applyFill="1" applyBorder="1" applyAlignment="1" applyProtection="1">
      <alignment vertical="center"/>
      <protection locked="0"/>
    </xf>
    <xf numFmtId="38" fontId="35" fillId="0" borderId="0" xfId="1" applyFont="1" applyFill="1" applyBorder="1" applyAlignment="1" applyProtection="1">
      <alignment vertical="center"/>
      <protection locked="0"/>
    </xf>
    <xf numFmtId="0" fontId="35" fillId="0" borderId="0" xfId="0" applyFont="1" applyProtection="1">
      <alignment vertical="center"/>
      <protection locked="0"/>
    </xf>
    <xf numFmtId="0" fontId="31" fillId="0" borderId="40"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0" xfId="0" applyFont="1" applyProtection="1">
      <alignment vertical="center"/>
      <protection locked="0"/>
    </xf>
    <xf numFmtId="0" fontId="31" fillId="0" borderId="0" xfId="0" applyFont="1" applyAlignment="1" applyProtection="1">
      <alignment vertical="center" shrinkToFit="1"/>
      <protection locked="0"/>
    </xf>
    <xf numFmtId="0" fontId="31" fillId="0" borderId="0" xfId="0" applyFont="1" applyAlignment="1" applyProtection="1">
      <alignment horizontal="center" vertical="center"/>
      <protection locked="0"/>
    </xf>
    <xf numFmtId="38" fontId="31" fillId="0" borderId="0" xfId="1" applyFont="1" applyFill="1" applyBorder="1" applyAlignment="1" applyProtection="1">
      <alignment horizontal="center" vertical="center"/>
      <protection locked="0"/>
    </xf>
    <xf numFmtId="38" fontId="31" fillId="0" borderId="0" xfId="1" applyFont="1" applyFill="1" applyBorder="1" applyProtection="1">
      <alignment vertical="center"/>
      <protection locked="0"/>
    </xf>
    <xf numFmtId="0" fontId="31" fillId="0" borderId="0" xfId="0" applyFont="1" applyAlignment="1" applyProtection="1">
      <alignment vertical="center" wrapText="1"/>
      <protection locked="0"/>
    </xf>
    <xf numFmtId="38" fontId="31" fillId="0" borderId="0" xfId="1" applyFont="1" applyFill="1" applyBorder="1" applyAlignment="1" applyProtection="1">
      <alignment vertical="center"/>
      <protection locked="0"/>
    </xf>
    <xf numFmtId="0" fontId="33" fillId="0" borderId="0" xfId="0" applyFont="1" applyAlignment="1" applyProtection="1">
      <alignment horizontal="left" vertical="center"/>
      <protection locked="0"/>
    </xf>
    <xf numFmtId="0" fontId="41" fillId="0" borderId="0" xfId="0" applyFont="1" applyProtection="1">
      <alignment vertical="center"/>
      <protection locked="0"/>
    </xf>
    <xf numFmtId="38" fontId="41" fillId="0" borderId="0" xfId="1" applyFont="1" applyFill="1" applyBorder="1" applyAlignment="1" applyProtection="1">
      <alignment vertical="center"/>
      <protection locked="0"/>
    </xf>
    <xf numFmtId="38" fontId="41" fillId="0" borderId="0" xfId="1" applyFont="1" applyFill="1" applyBorder="1" applyProtection="1">
      <alignment vertical="center"/>
      <protection locked="0"/>
    </xf>
    <xf numFmtId="0" fontId="9" fillId="0" borderId="0" xfId="0" applyFont="1" applyAlignment="1" applyProtection="1">
      <alignment horizontal="left" vertical="center"/>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12" fillId="0" borderId="41" xfId="0" applyFont="1" applyBorder="1" applyProtection="1">
      <alignment vertical="center"/>
      <protection locked="0"/>
    </xf>
    <xf numFmtId="0" fontId="12" fillId="0" borderId="11" xfId="0" applyFont="1" applyBorder="1" applyProtection="1">
      <alignment vertical="center"/>
      <protection locked="0"/>
    </xf>
    <xf numFmtId="0" fontId="12" fillId="0" borderId="51" xfId="0" applyFont="1" applyBorder="1" applyProtection="1">
      <alignment vertical="center"/>
      <protection locked="0"/>
    </xf>
    <xf numFmtId="0" fontId="12" fillId="0" borderId="14" xfId="0" applyFont="1" applyBorder="1" applyProtection="1">
      <alignment vertical="center"/>
      <protection locked="0"/>
    </xf>
    <xf numFmtId="38" fontId="12" fillId="0" borderId="0" xfId="1" applyFont="1" applyFill="1" applyBorder="1" applyAlignment="1" applyProtection="1">
      <alignment vertical="center" wrapText="1"/>
      <protection locked="0"/>
    </xf>
    <xf numFmtId="0" fontId="18" fillId="0" borderId="0" xfId="0" applyFont="1" applyProtection="1">
      <alignment vertical="center"/>
      <protection locked="0"/>
    </xf>
    <xf numFmtId="38" fontId="12" fillId="5" borderId="41" xfId="1" applyFont="1" applyFill="1" applyBorder="1" applyAlignment="1" applyProtection="1">
      <alignment vertical="center" wrapText="1"/>
      <protection locked="0"/>
    </xf>
    <xf numFmtId="38" fontId="14" fillId="0" borderId="0" xfId="1" applyFont="1" applyFill="1" applyBorder="1" applyAlignment="1" applyProtection="1">
      <alignment vertical="center"/>
      <protection locked="0"/>
    </xf>
    <xf numFmtId="38" fontId="14" fillId="0" borderId="0" xfId="1" applyFont="1" applyFill="1" applyBorder="1" applyAlignment="1" applyProtection="1">
      <alignment vertical="center" wrapText="1"/>
      <protection locked="0"/>
    </xf>
    <xf numFmtId="38" fontId="12" fillId="4" borderId="0" xfId="1" applyFont="1" applyFill="1" applyBorder="1" applyAlignment="1" applyProtection="1">
      <alignment vertical="center" wrapText="1"/>
      <protection locked="0"/>
    </xf>
    <xf numFmtId="0" fontId="12" fillId="0" borderId="0" xfId="0" applyFont="1">
      <alignment vertical="center"/>
    </xf>
    <xf numFmtId="176" fontId="12" fillId="0" borderId="0" xfId="0" applyNumberFormat="1" applyFont="1">
      <alignment vertical="center"/>
    </xf>
    <xf numFmtId="38" fontId="12" fillId="0" borderId="0" xfId="0" applyNumberFormat="1" applyFont="1">
      <alignment vertical="center"/>
    </xf>
    <xf numFmtId="2" fontId="12" fillId="0" borderId="0" xfId="0" applyNumberFormat="1" applyFont="1">
      <alignment vertical="center"/>
    </xf>
    <xf numFmtId="9" fontId="12" fillId="0" borderId="0" xfId="2" applyFont="1" applyAlignment="1" applyProtection="1">
      <alignment vertical="center"/>
    </xf>
    <xf numFmtId="38" fontId="18" fillId="0" borderId="0" xfId="0" applyNumberFormat="1" applyFont="1">
      <alignment vertical="center"/>
    </xf>
    <xf numFmtId="0" fontId="3" fillId="0" borderId="0" xfId="0" applyFont="1" applyAlignment="1" applyProtection="1">
      <alignment vertical="top" wrapText="1"/>
      <protection locked="0"/>
    </xf>
    <xf numFmtId="38" fontId="0" fillId="2" borderId="7" xfId="1" applyFont="1" applyFill="1" applyBorder="1" applyAlignment="1" applyProtection="1">
      <alignment vertical="center"/>
    </xf>
    <xf numFmtId="38" fontId="0" fillId="0" borderId="12" xfId="1" applyFont="1" applyBorder="1" applyAlignment="1" applyProtection="1">
      <alignment vertical="center"/>
      <protection locked="0"/>
    </xf>
    <xf numFmtId="38" fontId="0" fillId="0" borderId="36" xfId="1" applyFont="1" applyBorder="1" applyAlignment="1" applyProtection="1">
      <alignment vertical="center"/>
      <protection locked="0"/>
    </xf>
    <xf numFmtId="0" fontId="6" fillId="0" borderId="0" xfId="0" applyFont="1" applyAlignment="1" applyProtection="1">
      <alignment horizontal="left" vertical="center"/>
      <protection locked="0"/>
    </xf>
    <xf numFmtId="0" fontId="29" fillId="0" borderId="0" xfId="2" applyNumberFormat="1" applyFont="1" applyProtection="1">
      <alignment vertical="center"/>
      <protection locked="0"/>
    </xf>
    <xf numFmtId="0" fontId="12" fillId="0" borderId="3" xfId="0" applyFont="1" applyBorder="1" applyProtection="1">
      <alignment vertical="center"/>
      <protection locked="0"/>
    </xf>
    <xf numFmtId="0" fontId="12" fillId="0" borderId="48" xfId="0" applyFont="1" applyBorder="1" applyProtection="1">
      <alignment vertical="center"/>
      <protection locked="0"/>
    </xf>
    <xf numFmtId="0" fontId="12" fillId="0" borderId="4" xfId="0" applyFont="1" applyBorder="1" applyProtection="1">
      <alignment vertical="center"/>
      <protection locked="0"/>
    </xf>
    <xf numFmtId="0" fontId="12" fillId="5" borderId="5" xfId="0" applyFont="1" applyFill="1" applyBorder="1" applyAlignment="1" applyProtection="1">
      <alignment horizontal="center" vertical="center" wrapText="1"/>
      <protection locked="0"/>
    </xf>
    <xf numFmtId="0" fontId="12" fillId="5" borderId="42"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2" fillId="5" borderId="44"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12" fillId="5" borderId="53"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5" borderId="43" xfId="0" applyFont="1" applyFill="1" applyBorder="1" applyAlignment="1" applyProtection="1">
      <alignment horizontal="center" vertical="center" wrapText="1"/>
      <protection locked="0"/>
    </xf>
    <xf numFmtId="0" fontId="12" fillId="5" borderId="8" xfId="0" applyFont="1" applyFill="1" applyBorder="1" applyAlignment="1" applyProtection="1">
      <alignment horizontal="center" vertical="center" wrapText="1"/>
      <protection locked="0"/>
    </xf>
    <xf numFmtId="0" fontId="12" fillId="5" borderId="3" xfId="0" applyFont="1" applyFill="1" applyBorder="1" applyAlignment="1" applyProtection="1">
      <alignment horizontal="center" vertical="center"/>
      <protection locked="0"/>
    </xf>
    <xf numFmtId="0" fontId="12" fillId="5" borderId="48"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0" borderId="7" xfId="0" applyFont="1" applyBorder="1" applyAlignment="1" applyProtection="1">
      <alignment horizontal="left" vertical="center" shrinkToFit="1"/>
      <protection locked="0"/>
    </xf>
    <xf numFmtId="0" fontId="12" fillId="0" borderId="43" xfId="0" applyFont="1" applyBorder="1" applyAlignment="1" applyProtection="1">
      <alignment horizontal="left" vertical="center" shrinkToFit="1"/>
      <protection locked="0"/>
    </xf>
    <xf numFmtId="0" fontId="12" fillId="5" borderId="5" xfId="0" applyFont="1" applyFill="1" applyBorder="1" applyAlignment="1" applyProtection="1">
      <alignment horizontal="center" vertical="center"/>
      <protection locked="0"/>
    </xf>
    <xf numFmtId="0" fontId="12" fillId="5" borderId="42"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12" fillId="5" borderId="43" xfId="0" applyFont="1" applyFill="1" applyBorder="1" applyAlignment="1" applyProtection="1">
      <alignment horizontal="center" vertical="center"/>
      <protection locked="0"/>
    </xf>
    <xf numFmtId="0" fontId="12" fillId="5" borderId="8" xfId="0" applyFont="1" applyFill="1" applyBorder="1" applyAlignment="1" applyProtection="1">
      <alignment horizontal="center" vertical="center"/>
      <protection locked="0"/>
    </xf>
    <xf numFmtId="0" fontId="12" fillId="0" borderId="5" xfId="0" applyFont="1" applyBorder="1" applyProtection="1">
      <alignment vertical="center"/>
      <protection locked="0"/>
    </xf>
    <xf numFmtId="0" fontId="12" fillId="0" borderId="42" xfId="0" applyFont="1" applyBorder="1" applyProtection="1">
      <alignment vertical="center"/>
      <protection locked="0"/>
    </xf>
    <xf numFmtId="0" fontId="12" fillId="0" borderId="6" xfId="0" applyFont="1" applyBorder="1" applyProtection="1">
      <alignment vertical="center"/>
      <protection locked="0"/>
    </xf>
    <xf numFmtId="0" fontId="12" fillId="0" borderId="7" xfId="0" applyFont="1" applyBorder="1" applyProtection="1">
      <alignment vertical="center"/>
      <protection locked="0"/>
    </xf>
    <xf numFmtId="0" fontId="12" fillId="0" borderId="43" xfId="0" applyFont="1" applyBorder="1" applyProtection="1">
      <alignment vertical="center"/>
      <protection locked="0"/>
    </xf>
    <xf numFmtId="0" fontId="12" fillId="0" borderId="8" xfId="0" applyFont="1" applyBorder="1" applyProtection="1">
      <alignment vertical="center"/>
      <protection locked="0"/>
    </xf>
    <xf numFmtId="0" fontId="12" fillId="5" borderId="1" xfId="0" applyFont="1" applyFill="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12" fillId="5" borderId="1"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3" fillId="3" borderId="43"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38" fontId="12" fillId="5" borderId="3" xfId="1" applyFont="1" applyFill="1" applyBorder="1" applyAlignment="1" applyProtection="1">
      <alignment horizontal="center" vertical="center" wrapText="1"/>
      <protection locked="0"/>
    </xf>
    <xf numFmtId="38" fontId="12" fillId="5" borderId="48" xfId="1" applyFont="1" applyFill="1" applyBorder="1" applyAlignment="1" applyProtection="1">
      <alignment horizontal="center" vertical="center" wrapText="1"/>
      <protection locked="0"/>
    </xf>
    <xf numFmtId="38" fontId="12" fillId="5" borderId="4" xfId="1" applyFont="1" applyFill="1" applyBorder="1" applyAlignment="1" applyProtection="1">
      <alignment horizontal="center" vertical="center" wrapText="1"/>
      <protection locked="0"/>
    </xf>
    <xf numFmtId="38" fontId="12" fillId="5" borderId="5" xfId="1" applyFont="1" applyFill="1" applyBorder="1" applyAlignment="1" applyProtection="1">
      <alignment horizontal="center" vertical="center" wrapText="1"/>
      <protection locked="0"/>
    </xf>
    <xf numFmtId="38" fontId="12" fillId="5" borderId="42" xfId="1" applyFont="1" applyFill="1" applyBorder="1" applyAlignment="1" applyProtection="1">
      <alignment horizontal="center" vertical="center" wrapText="1"/>
      <protection locked="0"/>
    </xf>
    <xf numFmtId="38" fontId="12" fillId="5" borderId="6" xfId="1" applyFont="1" applyFill="1" applyBorder="1" applyAlignment="1" applyProtection="1">
      <alignment horizontal="center" vertical="center" wrapText="1"/>
      <protection locked="0"/>
    </xf>
    <xf numFmtId="38" fontId="12" fillId="5" borderId="7" xfId="1" applyFont="1" applyFill="1" applyBorder="1" applyAlignment="1" applyProtection="1">
      <alignment horizontal="center" vertical="center" wrapText="1"/>
      <protection locked="0"/>
    </xf>
    <xf numFmtId="38" fontId="12" fillId="5" borderId="43" xfId="1" applyFont="1" applyFill="1" applyBorder="1" applyAlignment="1" applyProtection="1">
      <alignment horizontal="center" vertical="center" wrapText="1"/>
      <protection locked="0"/>
    </xf>
    <xf numFmtId="38" fontId="12" fillId="5" borderId="8" xfId="1" applyFont="1" applyFill="1" applyBorder="1" applyAlignment="1" applyProtection="1">
      <alignment horizontal="center" vertical="center" wrapText="1"/>
      <protection locked="0"/>
    </xf>
    <xf numFmtId="0" fontId="12" fillId="0" borderId="5"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176" fontId="12" fillId="0" borderId="42" xfId="0" applyNumberFormat="1" applyFont="1" applyBorder="1" applyProtection="1">
      <alignment vertical="center"/>
      <protection locked="0"/>
    </xf>
    <xf numFmtId="176" fontId="12" fillId="0" borderId="6" xfId="0" applyNumberFormat="1" applyFont="1" applyBorder="1" applyProtection="1">
      <alignment vertical="center"/>
      <protection locked="0"/>
    </xf>
    <xf numFmtId="38" fontId="12" fillId="5" borderId="3" xfId="1" applyFont="1" applyFill="1" applyBorder="1" applyAlignment="1" applyProtection="1">
      <alignment vertical="center" wrapText="1"/>
    </xf>
    <xf numFmtId="38" fontId="12" fillId="5" borderId="48" xfId="1" applyFont="1" applyFill="1" applyBorder="1" applyAlignment="1" applyProtection="1">
      <alignment vertical="center" wrapText="1"/>
    </xf>
    <xf numFmtId="38" fontId="17" fillId="0" borderId="5" xfId="1" applyFont="1" applyFill="1" applyBorder="1" applyAlignment="1" applyProtection="1">
      <alignment horizontal="center" vertical="center" wrapText="1"/>
      <protection locked="0"/>
    </xf>
    <xf numFmtId="38" fontId="17" fillId="0" borderId="42" xfId="1" applyFont="1" applyFill="1" applyBorder="1" applyAlignment="1" applyProtection="1">
      <alignment horizontal="center" vertical="center" wrapText="1"/>
      <protection locked="0"/>
    </xf>
    <xf numFmtId="38" fontId="17" fillId="0" borderId="6" xfId="1" applyFont="1" applyFill="1" applyBorder="1" applyAlignment="1" applyProtection="1">
      <alignment horizontal="center" vertical="center" wrapText="1"/>
      <protection locked="0"/>
    </xf>
    <xf numFmtId="38" fontId="17" fillId="0" borderId="44" xfId="1" applyFont="1" applyFill="1" applyBorder="1" applyAlignment="1" applyProtection="1">
      <alignment horizontal="center" vertical="center" wrapText="1"/>
      <protection locked="0"/>
    </xf>
    <xf numFmtId="38" fontId="17" fillId="0" borderId="0" xfId="1" applyFont="1" applyFill="1" applyBorder="1" applyAlignment="1" applyProtection="1">
      <alignment horizontal="center" vertical="center" wrapText="1"/>
      <protection locked="0"/>
    </xf>
    <xf numFmtId="38" fontId="17" fillId="0" borderId="53" xfId="1" applyFont="1" applyFill="1" applyBorder="1" applyAlignment="1" applyProtection="1">
      <alignment horizontal="center" vertical="center" wrapText="1"/>
      <protection locked="0"/>
    </xf>
    <xf numFmtId="38" fontId="17" fillId="0" borderId="7" xfId="1" applyFont="1" applyFill="1" applyBorder="1" applyAlignment="1" applyProtection="1">
      <alignment horizontal="center" vertical="center" wrapText="1"/>
      <protection locked="0"/>
    </xf>
    <xf numFmtId="38" fontId="17" fillId="0" borderId="43" xfId="1" applyFont="1" applyFill="1" applyBorder="1" applyAlignment="1" applyProtection="1">
      <alignment horizontal="center" vertical="center" wrapText="1"/>
      <protection locked="0"/>
    </xf>
    <xf numFmtId="38" fontId="17" fillId="0" borderId="8" xfId="1" applyFont="1" applyFill="1" applyBorder="1" applyAlignment="1" applyProtection="1">
      <alignment horizontal="center" vertical="center" wrapText="1"/>
      <protection locked="0"/>
    </xf>
    <xf numFmtId="38" fontId="12" fillId="0" borderId="3" xfId="1" applyFont="1" applyFill="1" applyBorder="1" applyAlignment="1" applyProtection="1">
      <alignment horizontal="center" vertical="center"/>
      <protection locked="0"/>
    </xf>
    <xf numFmtId="38" fontId="12" fillId="0" borderId="48" xfId="1" applyFont="1" applyFill="1" applyBorder="1" applyAlignment="1" applyProtection="1">
      <alignment horizontal="center" vertical="center"/>
      <protection locked="0"/>
    </xf>
    <xf numFmtId="38" fontId="12" fillId="0" borderId="4" xfId="1" applyFont="1" applyFill="1" applyBorder="1" applyAlignment="1" applyProtection="1">
      <alignment horizontal="center" vertical="center"/>
      <protection locked="0"/>
    </xf>
    <xf numFmtId="38" fontId="12" fillId="5" borderId="1" xfId="1"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shrinkToFit="1"/>
      <protection locked="0"/>
    </xf>
    <xf numFmtId="177" fontId="12" fillId="5" borderId="1" xfId="0" applyNumberFormat="1" applyFont="1" applyFill="1" applyBorder="1" applyAlignment="1">
      <alignment vertical="center" wrapText="1" shrinkToFit="1"/>
    </xf>
    <xf numFmtId="2" fontId="12" fillId="5" borderId="1" xfId="0" applyNumberFormat="1" applyFont="1" applyFill="1" applyBorder="1" applyAlignment="1">
      <alignment vertical="center" shrinkToFit="1"/>
    </xf>
    <xf numFmtId="0" fontId="12" fillId="5" borderId="1" xfId="0" applyFont="1" applyFill="1" applyBorder="1" applyAlignment="1" applyProtection="1">
      <alignment horizontal="center" vertical="center" shrinkToFit="1"/>
      <protection locked="0"/>
    </xf>
    <xf numFmtId="9" fontId="12" fillId="5" borderId="3" xfId="2" applyFont="1" applyFill="1" applyBorder="1" applyAlignment="1" applyProtection="1">
      <alignment vertical="center" wrapText="1"/>
    </xf>
    <xf numFmtId="9" fontId="12" fillId="5" borderId="48" xfId="2" applyFont="1" applyFill="1" applyBorder="1" applyAlignment="1" applyProtection="1">
      <alignment vertical="center" wrapText="1"/>
    </xf>
    <xf numFmtId="9" fontId="12" fillId="5" borderId="4" xfId="2" applyFont="1" applyFill="1" applyBorder="1" applyAlignment="1" applyProtection="1">
      <alignment vertical="center" wrapText="1"/>
    </xf>
    <xf numFmtId="38" fontId="17" fillId="0" borderId="1" xfId="1" applyFont="1" applyFill="1" applyBorder="1" applyAlignment="1" applyProtection="1">
      <alignment vertical="center" wrapText="1"/>
      <protection locked="0"/>
    </xf>
    <xf numFmtId="0" fontId="12" fillId="0" borderId="44"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12" fillId="0" borderId="6" xfId="0" applyFont="1" applyBorder="1" applyAlignment="1" applyProtection="1">
      <alignment horizontal="center" vertical="center"/>
      <protection locked="0"/>
    </xf>
    <xf numFmtId="0" fontId="12" fillId="0" borderId="44" xfId="0" applyFont="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54"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12" fillId="0" borderId="56" xfId="0" applyFont="1" applyBorder="1" applyAlignment="1" applyProtection="1">
      <alignment horizontal="center" vertical="center"/>
      <protection locked="0"/>
    </xf>
    <xf numFmtId="38" fontId="12" fillId="0" borderId="3" xfId="1" applyFont="1" applyFill="1" applyBorder="1" applyAlignment="1" applyProtection="1">
      <alignment horizontal="center" vertical="center" wrapText="1"/>
      <protection locked="0"/>
    </xf>
    <xf numFmtId="38" fontId="12" fillId="0" borderId="48" xfId="1" applyFont="1" applyFill="1" applyBorder="1" applyAlignment="1" applyProtection="1">
      <alignment horizontal="center" vertical="center" wrapText="1"/>
      <protection locked="0"/>
    </xf>
    <xf numFmtId="38" fontId="12" fillId="0" borderId="4" xfId="1" applyFont="1" applyFill="1" applyBorder="1" applyAlignment="1" applyProtection="1">
      <alignment horizontal="center" vertical="center" wrapText="1"/>
      <protection locked="0"/>
    </xf>
    <xf numFmtId="0" fontId="12" fillId="5" borderId="3" xfId="0" applyFont="1" applyFill="1" applyBorder="1" applyAlignment="1" applyProtection="1">
      <alignment horizontal="center" vertical="center" wrapText="1"/>
      <protection locked="0"/>
    </xf>
    <xf numFmtId="0" fontId="12" fillId="5" borderId="48"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38" fontId="12" fillId="5" borderId="44" xfId="1" applyFont="1" applyFill="1" applyBorder="1" applyAlignment="1" applyProtection="1">
      <alignment horizontal="center" vertical="center" wrapText="1"/>
      <protection locked="0"/>
    </xf>
    <xf numFmtId="38" fontId="12" fillId="5" borderId="0" xfId="1" applyFont="1" applyFill="1" applyBorder="1" applyAlignment="1" applyProtection="1">
      <alignment horizontal="center" vertical="center" wrapText="1"/>
      <protection locked="0"/>
    </xf>
    <xf numFmtId="38" fontId="12" fillId="5" borderId="53" xfId="1" applyFont="1" applyFill="1" applyBorder="1" applyAlignment="1" applyProtection="1">
      <alignment horizontal="center" vertical="center" wrapText="1"/>
      <protection locked="0"/>
    </xf>
    <xf numFmtId="2" fontId="12" fillId="5" borderId="1" xfId="0" applyNumberFormat="1" applyFont="1" applyFill="1" applyBorder="1">
      <alignment vertical="center"/>
    </xf>
    <xf numFmtId="38" fontId="12" fillId="5" borderId="10" xfId="1" applyFont="1" applyFill="1" applyBorder="1" applyAlignment="1" applyProtection="1">
      <alignment vertical="center" wrapText="1"/>
    </xf>
    <xf numFmtId="38" fontId="12" fillId="5" borderId="41" xfId="1" applyFont="1" applyFill="1" applyBorder="1" applyAlignment="1" applyProtection="1">
      <alignment vertical="center" wrapText="1"/>
    </xf>
    <xf numFmtId="38" fontId="17" fillId="0" borderId="49" xfId="1" applyFont="1" applyFill="1" applyBorder="1" applyAlignment="1" applyProtection="1">
      <alignment horizontal="center" vertical="center"/>
      <protection locked="0"/>
    </xf>
    <xf numFmtId="38" fontId="17" fillId="0" borderId="50" xfId="1" applyFont="1" applyFill="1" applyBorder="1" applyAlignment="1" applyProtection="1">
      <alignment horizontal="center" vertical="center"/>
      <protection locked="0"/>
    </xf>
    <xf numFmtId="38" fontId="17" fillId="5" borderId="1" xfId="1" applyFont="1" applyFill="1" applyBorder="1" applyAlignment="1" applyProtection="1">
      <alignment horizontal="center" vertical="center" wrapText="1"/>
      <protection locked="0"/>
    </xf>
    <xf numFmtId="38" fontId="17" fillId="0" borderId="1" xfId="1" applyFont="1" applyFill="1" applyBorder="1" applyAlignment="1" applyProtection="1">
      <alignment horizontal="center" vertical="center" wrapText="1"/>
      <protection locked="0"/>
    </xf>
    <xf numFmtId="38" fontId="17" fillId="5" borderId="60" xfId="1" applyFont="1" applyFill="1" applyBorder="1" applyAlignment="1" applyProtection="1">
      <alignment horizontal="center" vertical="center" wrapText="1"/>
      <protection locked="0"/>
    </xf>
    <xf numFmtId="38" fontId="17" fillId="5" borderId="61" xfId="1" applyFont="1" applyFill="1" applyBorder="1" applyAlignment="1" applyProtection="1">
      <alignment horizontal="center" vertical="center" wrapText="1"/>
      <protection locked="0"/>
    </xf>
    <xf numFmtId="38" fontId="17" fillId="5" borderId="62" xfId="1" applyFont="1" applyFill="1" applyBorder="1" applyAlignment="1" applyProtection="1">
      <alignment horizontal="center" vertical="center" wrapText="1"/>
      <protection locked="0"/>
    </xf>
    <xf numFmtId="38" fontId="17" fillId="0" borderId="59" xfId="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38" fontId="12" fillId="5" borderId="3" xfId="1" applyFont="1" applyFill="1" applyBorder="1" applyAlignment="1" applyProtection="1">
      <alignment horizontal="center" vertical="center" wrapText="1"/>
    </xf>
    <xf numFmtId="38" fontId="12" fillId="5" borderId="48" xfId="1" applyFont="1" applyFill="1" applyBorder="1" applyAlignment="1" applyProtection="1">
      <alignment horizontal="center" vertical="center" wrapText="1"/>
    </xf>
    <xf numFmtId="38" fontId="12" fillId="5" borderId="4" xfId="1" applyFont="1" applyFill="1" applyBorder="1" applyAlignment="1" applyProtection="1">
      <alignment horizontal="center" vertical="center" wrapText="1"/>
    </xf>
    <xf numFmtId="38" fontId="12" fillId="0" borderId="5" xfId="1" applyFont="1" applyFill="1" applyBorder="1" applyAlignment="1" applyProtection="1">
      <alignment vertical="center" wrapText="1"/>
      <protection locked="0"/>
    </xf>
    <xf numFmtId="38" fontId="12" fillId="0" borderId="42" xfId="1" applyFont="1" applyFill="1" applyBorder="1" applyAlignment="1" applyProtection="1">
      <alignment vertical="center" wrapText="1"/>
      <protection locked="0"/>
    </xf>
    <xf numFmtId="38" fontId="12" fillId="0" borderId="6" xfId="1" applyFont="1" applyFill="1" applyBorder="1" applyAlignment="1" applyProtection="1">
      <alignment vertical="center" wrapText="1"/>
      <protection locked="0"/>
    </xf>
    <xf numFmtId="38" fontId="12" fillId="0" borderId="44" xfId="1" applyFont="1" applyFill="1" applyBorder="1" applyAlignment="1" applyProtection="1">
      <alignment vertical="center" wrapText="1"/>
      <protection locked="0"/>
    </xf>
    <xf numFmtId="38" fontId="12" fillId="0" borderId="0" xfId="1" applyFont="1" applyFill="1" applyBorder="1" applyAlignment="1" applyProtection="1">
      <alignment vertical="center" wrapText="1"/>
      <protection locked="0"/>
    </xf>
    <xf numFmtId="38" fontId="12" fillId="0" borderId="53" xfId="1" applyFont="1" applyFill="1" applyBorder="1" applyAlignment="1" applyProtection="1">
      <alignment vertical="center" wrapText="1"/>
      <protection locked="0"/>
    </xf>
    <xf numFmtId="38" fontId="12" fillId="0" borderId="7" xfId="1" applyFont="1" applyFill="1" applyBorder="1" applyAlignment="1" applyProtection="1">
      <alignment vertical="center" wrapText="1"/>
      <protection locked="0"/>
    </xf>
    <xf numFmtId="38" fontId="12" fillId="0" borderId="43" xfId="1" applyFont="1" applyFill="1" applyBorder="1" applyAlignment="1" applyProtection="1">
      <alignment vertical="center" wrapText="1"/>
      <protection locked="0"/>
    </xf>
    <xf numFmtId="38" fontId="12" fillId="0" borderId="8" xfId="1" applyFont="1" applyFill="1" applyBorder="1" applyAlignment="1" applyProtection="1">
      <alignment vertical="center" wrapText="1"/>
      <protection locked="0"/>
    </xf>
    <xf numFmtId="38" fontId="12" fillId="5" borderId="4" xfId="1" applyFont="1" applyFill="1" applyBorder="1" applyAlignment="1" applyProtection="1">
      <alignment vertical="center" wrapText="1"/>
    </xf>
    <xf numFmtId="13" fontId="12" fillId="5" borderId="3" xfId="1" applyNumberFormat="1" applyFont="1" applyFill="1" applyBorder="1" applyAlignment="1" applyProtection="1">
      <alignment horizontal="center" vertical="center" shrinkToFit="1"/>
    </xf>
    <xf numFmtId="13" fontId="12" fillId="5" borderId="4" xfId="1" applyNumberFormat="1" applyFont="1" applyFill="1" applyBorder="1" applyAlignment="1" applyProtection="1">
      <alignment horizontal="center" vertical="center" shrinkToFit="1"/>
    </xf>
    <xf numFmtId="38" fontId="12" fillId="5" borderId="60" xfId="1" applyFont="1" applyFill="1" applyBorder="1" applyAlignment="1" applyProtection="1">
      <alignment horizontal="center" vertical="center" wrapText="1"/>
    </xf>
    <xf numFmtId="38" fontId="12" fillId="5" borderId="61" xfId="1" applyFont="1" applyFill="1" applyBorder="1" applyAlignment="1" applyProtection="1">
      <alignment horizontal="center" vertical="center" wrapText="1"/>
    </xf>
    <xf numFmtId="38" fontId="12" fillId="5" borderId="62" xfId="1" applyFont="1" applyFill="1" applyBorder="1" applyAlignment="1" applyProtection="1">
      <alignment horizontal="center" vertical="center" wrapText="1"/>
    </xf>
    <xf numFmtId="38" fontId="16" fillId="5" borderId="3" xfId="1" applyFont="1" applyFill="1" applyBorder="1" applyAlignment="1" applyProtection="1">
      <alignment horizontal="center" vertical="center" wrapText="1"/>
      <protection locked="0"/>
    </xf>
    <xf numFmtId="38" fontId="16" fillId="5" borderId="48" xfId="1" applyFont="1" applyFill="1" applyBorder="1" applyAlignment="1" applyProtection="1">
      <alignment horizontal="center" vertical="center" wrapText="1"/>
      <protection locked="0"/>
    </xf>
    <xf numFmtId="38" fontId="16" fillId="5" borderId="4" xfId="1" applyFont="1" applyFill="1" applyBorder="1" applyAlignment="1" applyProtection="1">
      <alignment horizontal="center" vertical="center" wrapText="1"/>
      <protection locked="0"/>
    </xf>
    <xf numFmtId="38" fontId="16" fillId="5" borderId="60" xfId="1" applyFont="1" applyFill="1" applyBorder="1" applyAlignment="1" applyProtection="1">
      <alignment horizontal="center" vertical="center" wrapText="1" shrinkToFit="1"/>
      <protection locked="0"/>
    </xf>
    <xf numFmtId="38" fontId="16" fillId="5" borderId="61" xfId="1" applyFont="1" applyFill="1" applyBorder="1" applyAlignment="1" applyProtection="1">
      <alignment horizontal="center" vertical="center" shrinkToFit="1"/>
      <protection locked="0"/>
    </xf>
    <xf numFmtId="38" fontId="16" fillId="5" borderId="62" xfId="1" applyFont="1" applyFill="1" applyBorder="1" applyAlignment="1" applyProtection="1">
      <alignment horizontal="center" vertical="center" shrinkToFit="1"/>
      <protection locked="0"/>
    </xf>
    <xf numFmtId="38" fontId="12" fillId="5" borderId="59" xfId="1" applyFont="1" applyFill="1" applyBorder="1" applyAlignment="1" applyProtection="1">
      <alignment horizontal="center" vertical="center" wrapText="1"/>
      <protection locked="0"/>
    </xf>
    <xf numFmtId="38" fontId="12" fillId="0" borderId="1" xfId="1" applyFont="1" applyFill="1" applyBorder="1" applyAlignment="1" applyProtection="1">
      <alignment horizontal="center" vertical="center" wrapText="1"/>
      <protection locked="0"/>
    </xf>
    <xf numFmtId="38" fontId="16" fillId="5" borderId="59" xfId="1" applyFont="1" applyFill="1" applyBorder="1" applyAlignment="1" applyProtection="1">
      <alignment horizontal="center" vertical="center" wrapText="1"/>
      <protection locked="0"/>
    </xf>
    <xf numFmtId="38" fontId="16" fillId="5" borderId="1" xfId="1" applyFont="1" applyFill="1" applyBorder="1" applyAlignment="1" applyProtection="1">
      <alignment horizontal="center" vertical="center" wrapText="1"/>
      <protection locked="0"/>
    </xf>
    <xf numFmtId="38" fontId="16" fillId="5" borderId="3" xfId="1" applyFont="1" applyFill="1" applyBorder="1" applyAlignment="1" applyProtection="1">
      <alignment horizontal="center" vertical="center" wrapText="1" shrinkToFit="1"/>
      <protection locked="0"/>
    </xf>
    <xf numFmtId="38" fontId="16" fillId="5" borderId="48" xfId="1" applyFont="1" applyFill="1" applyBorder="1" applyAlignment="1" applyProtection="1">
      <alignment horizontal="center" vertical="center" shrinkToFit="1"/>
      <protection locked="0"/>
    </xf>
    <xf numFmtId="38" fontId="16" fillId="5" borderId="4" xfId="1" applyFont="1" applyFill="1" applyBorder="1" applyAlignment="1" applyProtection="1">
      <alignment horizontal="center" vertical="center" shrinkToFit="1"/>
      <protection locked="0"/>
    </xf>
    <xf numFmtId="0" fontId="11" fillId="0" borderId="0" xfId="0" applyFont="1" applyAlignment="1" applyProtection="1">
      <alignment horizontal="center" vertical="center" wrapText="1"/>
      <protection locked="0"/>
    </xf>
    <xf numFmtId="38" fontId="12" fillId="5" borderId="1" xfId="1" applyFont="1" applyFill="1" applyBorder="1" applyAlignment="1" applyProtection="1">
      <alignment horizontal="center" vertical="center" wrapText="1"/>
    </xf>
    <xf numFmtId="38" fontId="12" fillId="5" borderId="60" xfId="1" applyFont="1" applyFill="1" applyBorder="1" applyAlignment="1" applyProtection="1">
      <alignment vertical="center" wrapText="1"/>
    </xf>
    <xf numFmtId="38" fontId="12" fillId="5" borderId="62" xfId="1" applyFont="1" applyFill="1" applyBorder="1" applyAlignment="1" applyProtection="1">
      <alignment vertical="center" wrapText="1"/>
    </xf>
    <xf numFmtId="0" fontId="18" fillId="5" borderId="3" xfId="0" applyFont="1" applyFill="1" applyBorder="1" applyAlignment="1" applyProtection="1">
      <alignment horizontal="center" vertical="center"/>
      <protection locked="0"/>
    </xf>
    <xf numFmtId="0" fontId="18" fillId="5" borderId="48" xfId="0" applyFont="1" applyFill="1" applyBorder="1" applyAlignment="1" applyProtection="1">
      <alignment horizontal="center" vertical="center"/>
      <protection locked="0"/>
    </xf>
    <xf numFmtId="0" fontId="18" fillId="5" borderId="4" xfId="0" applyFont="1" applyFill="1" applyBorder="1" applyAlignment="1" applyProtection="1">
      <alignment horizontal="center" vertical="center"/>
      <protection locked="0"/>
    </xf>
    <xf numFmtId="38" fontId="1" fillId="0" borderId="3" xfId="1" applyFill="1" applyBorder="1" applyAlignment="1" applyProtection="1">
      <alignment vertical="center"/>
      <protection locked="0"/>
    </xf>
    <xf numFmtId="38" fontId="1" fillId="0" borderId="48" xfId="1" applyFill="1" applyBorder="1" applyAlignment="1" applyProtection="1">
      <alignment vertical="center"/>
      <protection locked="0"/>
    </xf>
    <xf numFmtId="38" fontId="1" fillId="0" borderId="4" xfId="1" applyFill="1" applyBorder="1" applyAlignment="1" applyProtection="1">
      <alignment vertical="center"/>
      <protection locked="0"/>
    </xf>
    <xf numFmtId="38" fontId="12" fillId="5" borderId="60" xfId="1" applyFont="1" applyFill="1" applyBorder="1" applyAlignment="1" applyProtection="1">
      <alignment horizontal="center" vertical="center" wrapText="1"/>
      <protection locked="0"/>
    </xf>
    <xf numFmtId="38" fontId="12" fillId="5" borderId="61" xfId="1" applyFont="1" applyFill="1" applyBorder="1" applyAlignment="1" applyProtection="1">
      <alignment horizontal="center" vertical="center" wrapText="1"/>
      <protection locked="0"/>
    </xf>
    <xf numFmtId="38" fontId="12" fillId="5" borderId="62" xfId="1" applyFont="1" applyFill="1" applyBorder="1" applyAlignment="1" applyProtection="1">
      <alignment horizontal="center" vertical="center" wrapText="1"/>
      <protection locked="0"/>
    </xf>
    <xf numFmtId="38" fontId="12" fillId="5" borderId="61" xfId="1" applyFont="1" applyFill="1" applyBorder="1" applyAlignment="1" applyProtection="1">
      <alignment vertical="center" wrapText="1"/>
    </xf>
    <xf numFmtId="0" fontId="0" fillId="0" borderId="13" xfId="0" applyBorder="1" applyProtection="1">
      <alignment vertical="center"/>
      <protection locked="0"/>
    </xf>
    <xf numFmtId="0" fontId="0" fillId="0" borderId="51" xfId="0" applyBorder="1" applyProtection="1">
      <alignment vertical="center"/>
      <protection locked="0"/>
    </xf>
    <xf numFmtId="0" fontId="0" fillId="0" borderId="14" xfId="0" applyBorder="1" applyProtection="1">
      <alignment vertical="center"/>
      <protection locked="0"/>
    </xf>
    <xf numFmtId="0" fontId="0" fillId="2" borderId="7" xfId="0" applyFill="1" applyBorder="1">
      <alignment vertical="center"/>
    </xf>
    <xf numFmtId="0" fontId="0" fillId="2" borderId="43" xfId="0" applyFill="1" applyBorder="1">
      <alignment vertical="center"/>
    </xf>
    <xf numFmtId="0" fontId="0" fillId="2" borderId="8" xfId="0" applyFill="1" applyBorder="1">
      <alignment vertical="center"/>
    </xf>
    <xf numFmtId="0" fontId="0" fillId="8" borderId="5" xfId="0" applyFill="1" applyBorder="1" applyAlignment="1" applyProtection="1">
      <alignment horizontal="center" vertical="center"/>
      <protection locked="0"/>
    </xf>
    <xf numFmtId="0" fontId="0" fillId="8" borderId="44"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0" borderId="37" xfId="0" applyBorder="1" applyProtection="1">
      <alignment vertical="center"/>
      <protection locked="0"/>
    </xf>
    <xf numFmtId="0" fontId="0" fillId="0" borderId="52" xfId="0" applyBorder="1" applyProtection="1">
      <alignment vertical="center"/>
      <protection locked="0"/>
    </xf>
    <xf numFmtId="0" fontId="0" fillId="0" borderId="38" xfId="0" applyBorder="1" applyProtection="1">
      <alignment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0" xfId="0" applyBorder="1" applyProtection="1">
      <alignment vertical="center"/>
      <protection locked="0"/>
    </xf>
    <xf numFmtId="0" fontId="0" fillId="0" borderId="41" xfId="0" applyBorder="1" applyProtection="1">
      <alignment vertical="center"/>
      <protection locked="0"/>
    </xf>
    <xf numFmtId="0" fontId="0" fillId="0" borderId="11" xfId="0" applyBorder="1" applyProtection="1">
      <alignment vertical="center"/>
      <protection locked="0"/>
    </xf>
    <xf numFmtId="0" fontId="0" fillId="8" borderId="5" xfId="0" applyFill="1" applyBorder="1" applyAlignment="1" applyProtection="1">
      <alignment horizontal="center" vertical="center" wrapText="1"/>
      <protection locked="0"/>
    </xf>
    <xf numFmtId="0" fontId="0" fillId="8" borderId="42" xfId="0" applyFill="1"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0" fillId="8" borderId="44" xfId="0" applyFill="1" applyBorder="1" applyAlignment="1" applyProtection="1">
      <alignment horizontal="center" vertical="center" wrapText="1"/>
      <protection locked="0"/>
    </xf>
    <xf numFmtId="0" fontId="0" fillId="8" borderId="0" xfId="0" applyFill="1" applyAlignment="1" applyProtection="1">
      <alignment horizontal="center" vertical="center" wrapText="1"/>
      <protection locked="0"/>
    </xf>
    <xf numFmtId="0" fontId="0" fillId="8" borderId="53" xfId="0" applyFill="1" applyBorder="1" applyAlignment="1" applyProtection="1">
      <alignment horizontal="center" vertical="center" wrapText="1"/>
      <protection locked="0"/>
    </xf>
    <xf numFmtId="0" fontId="0" fillId="8" borderId="7" xfId="0" applyFill="1" applyBorder="1" applyAlignment="1" applyProtection="1">
      <alignment horizontal="center" vertical="center" wrapText="1"/>
      <protection locked="0"/>
    </xf>
    <xf numFmtId="0" fontId="0" fillId="8" borderId="43" xfId="0" applyFill="1" applyBorder="1" applyAlignment="1" applyProtection="1">
      <alignment horizontal="center" vertical="center" wrapText="1"/>
      <protection locked="0"/>
    </xf>
    <xf numFmtId="0" fontId="0" fillId="8" borderId="8" xfId="0" applyFill="1" applyBorder="1" applyAlignment="1" applyProtection="1">
      <alignment horizontal="center" vertical="center" wrapText="1"/>
      <protection locked="0"/>
    </xf>
    <xf numFmtId="0" fontId="0" fillId="0" borderId="18" xfId="0" applyBorder="1" applyProtection="1">
      <alignment vertical="center"/>
      <protection locked="0"/>
    </xf>
    <xf numFmtId="0" fontId="0" fillId="0" borderId="16" xfId="0" applyBorder="1" applyProtection="1">
      <alignment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Protection="1">
      <alignment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2" borderId="24"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8" borderId="1" xfId="0" applyFill="1"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38" fontId="0" fillId="8" borderId="5" xfId="1" applyFont="1" applyFill="1" applyBorder="1" applyAlignment="1" applyProtection="1">
      <alignment horizontal="center" vertical="center" wrapText="1"/>
      <protection locked="0"/>
    </xf>
    <xf numFmtId="38" fontId="0" fillId="8" borderId="6" xfId="1" applyFont="1" applyFill="1" applyBorder="1" applyAlignment="1" applyProtection="1">
      <alignment horizontal="center" vertical="center" wrapText="1"/>
      <protection locked="0"/>
    </xf>
    <xf numFmtId="38" fontId="0" fillId="8" borderId="7" xfId="1" applyFont="1" applyFill="1" applyBorder="1" applyAlignment="1" applyProtection="1">
      <alignment horizontal="center" vertical="center" wrapText="1"/>
      <protection locked="0"/>
    </xf>
    <xf numFmtId="38" fontId="0" fillId="8" borderId="8" xfId="1"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3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5" fillId="2" borderId="105" xfId="0" applyFont="1" applyFill="1" applyBorder="1" applyAlignment="1" applyProtection="1">
      <alignment horizontal="center" vertical="center" wrapText="1"/>
      <protection locked="0"/>
    </xf>
    <xf numFmtId="0" fontId="5" fillId="2" borderId="106" xfId="0" applyFont="1" applyFill="1" applyBorder="1" applyAlignment="1" applyProtection="1">
      <alignment horizontal="center" vertical="center"/>
      <protection locked="0"/>
    </xf>
    <xf numFmtId="0" fontId="5" fillId="2" borderId="100" xfId="0" applyFont="1" applyFill="1" applyBorder="1" applyAlignment="1" applyProtection="1">
      <alignment horizontal="center" vertical="center" wrapText="1"/>
      <protection locked="0"/>
    </xf>
    <xf numFmtId="0" fontId="5" fillId="2" borderId="107" xfId="0"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0" xfId="0" applyFont="1" applyAlignment="1" applyProtection="1">
      <alignment vertical="top" wrapText="1"/>
      <protection locked="0"/>
    </xf>
    <xf numFmtId="0" fontId="0" fillId="0" borderId="67" xfId="0" applyBorder="1" applyProtection="1">
      <alignment vertical="center"/>
      <protection locked="0"/>
    </xf>
    <xf numFmtId="0" fontId="0" fillId="0" borderId="102" xfId="0" applyBorder="1" applyProtection="1">
      <alignment vertical="center"/>
      <protection locked="0"/>
    </xf>
    <xf numFmtId="0" fontId="0" fillId="0" borderId="103" xfId="0" applyBorder="1" applyProtection="1">
      <alignment vertical="center"/>
      <protection locked="0"/>
    </xf>
    <xf numFmtId="0" fontId="0" fillId="0" borderId="104" xfId="0" applyBorder="1" applyAlignment="1" applyProtection="1">
      <alignment horizontal="center" vertical="center"/>
      <protection locked="0"/>
    </xf>
    <xf numFmtId="0" fontId="0" fillId="0" borderId="10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0" borderId="17" xfId="0" applyBorder="1" applyProtection="1">
      <alignment vertical="center"/>
      <protection locked="0"/>
    </xf>
    <xf numFmtId="0" fontId="17" fillId="2" borderId="1" xfId="0" applyFont="1" applyFill="1" applyBorder="1" applyAlignment="1">
      <alignment horizontal="right" vertical="center"/>
    </xf>
    <xf numFmtId="0" fontId="17" fillId="2" borderId="78" xfId="0" applyFont="1" applyFill="1" applyBorder="1" applyAlignment="1" applyProtection="1">
      <alignment horizontal="center" vertical="center"/>
      <protection locked="0"/>
    </xf>
    <xf numFmtId="0" fontId="17" fillId="2" borderId="75"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38" fontId="17" fillId="0" borderId="1" xfId="4" applyFont="1" applyFill="1" applyBorder="1" applyAlignment="1" applyProtection="1">
      <alignment horizontal="center" vertical="center" wrapText="1"/>
      <protection locked="0"/>
    </xf>
    <xf numFmtId="38" fontId="17" fillId="0" borderId="34" xfId="4" applyFont="1" applyFill="1" applyBorder="1" applyAlignment="1" applyProtection="1">
      <alignment horizontal="center" vertical="center" wrapText="1"/>
      <protection locked="0"/>
    </xf>
    <xf numFmtId="38" fontId="17" fillId="2" borderId="1" xfId="4" applyFont="1" applyFill="1" applyBorder="1" applyAlignment="1" applyProtection="1">
      <alignment horizontal="center" vertical="center" wrapText="1"/>
      <protection locked="0"/>
    </xf>
    <xf numFmtId="38" fontId="17" fillId="2" borderId="3" xfId="4" applyFont="1" applyFill="1" applyBorder="1" applyAlignment="1" applyProtection="1">
      <alignment horizontal="center" vertical="center" wrapText="1"/>
      <protection locked="0"/>
    </xf>
    <xf numFmtId="38" fontId="17" fillId="2" borderId="46" xfId="4" applyFont="1" applyFill="1" applyBorder="1" applyAlignment="1" applyProtection="1">
      <alignment horizontal="center" vertical="center" wrapText="1"/>
      <protection locked="0"/>
    </xf>
    <xf numFmtId="0" fontId="17" fillId="2" borderId="25" xfId="0" applyFont="1" applyFill="1" applyBorder="1" applyAlignment="1">
      <alignment horizontal="center" vertical="center" wrapText="1"/>
    </xf>
    <xf numFmtId="0" fontId="17" fillId="2" borderId="93"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4" xfId="0" applyFont="1" applyFill="1" applyBorder="1" applyAlignment="1">
      <alignment horizontal="center" vertical="center"/>
    </xf>
    <xf numFmtId="0" fontId="15" fillId="6" borderId="96" xfId="3" applyFill="1" applyBorder="1" applyAlignment="1">
      <alignment horizontal="center" vertical="center"/>
    </xf>
    <xf numFmtId="0" fontId="15" fillId="6" borderId="97" xfId="3" applyFill="1" applyBorder="1" applyAlignment="1">
      <alignment horizontal="center" vertical="center"/>
    </xf>
    <xf numFmtId="38" fontId="17" fillId="6" borderId="24" xfId="4" applyFont="1" applyFill="1" applyBorder="1" applyAlignment="1" applyProtection="1">
      <alignment horizontal="center" vertical="center" wrapText="1"/>
    </xf>
    <xf numFmtId="38" fontId="17" fillId="6" borderId="27" xfId="4" applyFont="1" applyFill="1" applyBorder="1" applyAlignment="1" applyProtection="1">
      <alignment horizontal="center" vertical="center" wrapText="1"/>
    </xf>
    <xf numFmtId="38" fontId="17" fillId="6" borderId="67" xfId="4" applyFont="1" applyFill="1" applyBorder="1" applyAlignment="1" applyProtection="1">
      <alignment horizontal="center" vertical="center" wrapText="1"/>
      <protection locked="0"/>
    </xf>
    <xf numFmtId="38" fontId="17" fillId="6" borderId="68" xfId="4" applyFont="1" applyFill="1" applyBorder="1" applyAlignment="1" applyProtection="1">
      <alignment horizontal="center" vertical="center" wrapText="1"/>
      <protection locked="0"/>
    </xf>
    <xf numFmtId="38" fontId="17" fillId="6" borderId="108" xfId="4" applyFont="1" applyFill="1" applyBorder="1" applyAlignment="1" applyProtection="1">
      <alignment horizontal="center" vertical="center" wrapText="1"/>
      <protection locked="0"/>
    </xf>
    <xf numFmtId="38" fontId="17" fillId="6" borderId="3" xfId="4" applyFont="1" applyFill="1" applyBorder="1" applyAlignment="1" applyProtection="1">
      <alignment horizontal="center" vertical="center"/>
      <protection locked="0"/>
    </xf>
    <xf numFmtId="38" fontId="17" fillId="6" borderId="0" xfId="4" applyFont="1" applyFill="1" applyBorder="1" applyAlignment="1" applyProtection="1">
      <alignment horizontal="center" vertical="center"/>
      <protection locked="0"/>
    </xf>
    <xf numFmtId="38" fontId="17" fillId="0" borderId="69" xfId="5" applyFont="1" applyFill="1" applyBorder="1" applyAlignment="1" applyProtection="1">
      <alignment horizontal="left" vertical="center" wrapText="1"/>
      <protection locked="0"/>
    </xf>
    <xf numFmtId="38" fontId="17" fillId="0" borderId="31" xfId="5" applyFont="1" applyFill="1" applyBorder="1" applyAlignment="1" applyProtection="1">
      <alignment horizontal="left" vertical="center" wrapText="1"/>
      <protection locked="0"/>
    </xf>
    <xf numFmtId="38" fontId="15" fillId="6" borderId="44" xfId="4" applyFill="1" applyBorder="1" applyAlignment="1" applyProtection="1">
      <alignment horizontal="right" vertical="center"/>
    </xf>
    <xf numFmtId="38" fontId="17" fillId="6" borderId="26" xfId="4" applyFont="1" applyFill="1" applyBorder="1" applyAlignment="1" applyProtection="1">
      <alignment horizontal="center" vertical="center" wrapText="1"/>
    </xf>
    <xf numFmtId="38" fontId="17" fillId="6" borderId="1" xfId="4" applyFont="1" applyFill="1" applyBorder="1" applyAlignment="1" applyProtection="1">
      <alignment horizontal="center" vertical="center" wrapText="1"/>
    </xf>
    <xf numFmtId="38" fontId="17" fillId="6" borderId="66" xfId="4" applyFont="1" applyFill="1" applyBorder="1" applyAlignment="1" applyProtection="1">
      <alignment horizontal="center" vertical="center" wrapText="1"/>
      <protection locked="0"/>
    </xf>
    <xf numFmtId="38" fontId="17" fillId="6" borderId="2" xfId="4" applyFont="1" applyFill="1" applyBorder="1" applyAlignment="1" applyProtection="1">
      <alignment horizontal="center" vertical="center" wrapText="1"/>
      <protection locked="0"/>
    </xf>
    <xf numFmtId="38" fontId="17" fillId="6" borderId="26" xfId="4" applyFont="1" applyFill="1" applyBorder="1" applyAlignment="1" applyProtection="1">
      <alignment horizontal="center" vertical="center" wrapText="1"/>
      <protection locked="0"/>
    </xf>
    <xf numFmtId="38" fontId="17" fillId="6" borderId="1" xfId="4" applyFont="1" applyFill="1" applyBorder="1" applyAlignment="1" applyProtection="1">
      <alignment horizontal="center" vertical="center" wrapText="1"/>
      <protection locked="0"/>
    </xf>
    <xf numFmtId="38" fontId="17" fillId="6" borderId="2" xfId="4" applyFont="1" applyFill="1" applyBorder="1" applyAlignment="1" applyProtection="1">
      <alignment horizontal="center" vertical="center"/>
      <protection locked="0"/>
    </xf>
    <xf numFmtId="0" fontId="15" fillId="6" borderId="25" xfId="3" applyFill="1" applyBorder="1" applyAlignment="1" applyProtection="1">
      <alignment horizontal="center" vertical="center"/>
      <protection locked="0"/>
    </xf>
    <xf numFmtId="0" fontId="15" fillId="6" borderId="93" xfId="3" applyFill="1" applyBorder="1" applyAlignment="1" applyProtection="1">
      <alignment horizontal="center" vertical="center"/>
      <protection locked="0"/>
    </xf>
    <xf numFmtId="0" fontId="15" fillId="6" borderId="67" xfId="3" applyFill="1" applyBorder="1" applyAlignment="1" applyProtection="1">
      <alignment horizontal="center" vertical="center"/>
      <protection locked="0"/>
    </xf>
    <xf numFmtId="0" fontId="15" fillId="6" borderId="7" xfId="3" applyFill="1" applyBorder="1" applyAlignment="1" applyProtection="1">
      <alignment horizontal="center" vertical="center"/>
      <protection locked="0"/>
    </xf>
    <xf numFmtId="38" fontId="51" fillId="6" borderId="105" xfId="4" applyFont="1" applyFill="1" applyBorder="1" applyAlignment="1" applyProtection="1">
      <alignment horizontal="center" vertical="center" wrapText="1"/>
      <protection locked="0"/>
    </xf>
    <xf numFmtId="38" fontId="51" fillId="6" borderId="23" xfId="4" applyFont="1" applyFill="1" applyBorder="1" applyAlignment="1" applyProtection="1">
      <alignment horizontal="center" vertical="center" wrapText="1"/>
      <protection locked="0"/>
    </xf>
    <xf numFmtId="38" fontId="15" fillId="6" borderId="105" xfId="4" applyFill="1" applyBorder="1" applyAlignment="1" applyProtection="1">
      <alignment vertical="center"/>
    </xf>
    <xf numFmtId="38" fontId="15" fillId="6" borderId="76" xfId="4" applyFill="1" applyBorder="1" applyAlignment="1" applyProtection="1">
      <alignment vertical="center"/>
    </xf>
    <xf numFmtId="38" fontId="15" fillId="6" borderId="106" xfId="4" applyFill="1" applyBorder="1" applyAlignment="1" applyProtection="1">
      <alignment vertical="center"/>
    </xf>
    <xf numFmtId="0" fontId="15" fillId="2" borderId="100" xfId="3" applyFill="1" applyBorder="1" applyAlignment="1">
      <alignment horizontal="center" vertical="center" wrapText="1"/>
    </xf>
    <xf numFmtId="0" fontId="15" fillId="2" borderId="101" xfId="3" applyFill="1" applyBorder="1" applyAlignment="1">
      <alignment horizontal="center" vertical="center" wrapText="1"/>
    </xf>
    <xf numFmtId="0" fontId="15" fillId="2" borderId="26" xfId="3" applyFill="1" applyBorder="1" applyAlignment="1">
      <alignment horizontal="center" vertical="center"/>
    </xf>
    <xf numFmtId="0" fontId="15" fillId="2" borderId="24" xfId="3" applyFill="1" applyBorder="1" applyAlignment="1">
      <alignment horizontal="center" vertical="center"/>
    </xf>
    <xf numFmtId="38" fontId="18" fillId="5" borderId="1" xfId="1" applyFont="1" applyFill="1" applyBorder="1" applyAlignment="1" applyProtection="1">
      <alignment horizontal="center" vertical="center"/>
    </xf>
    <xf numFmtId="38" fontId="18" fillId="5" borderId="1" xfId="1" applyFont="1" applyFill="1" applyBorder="1" applyAlignment="1" applyProtection="1">
      <alignment horizontal="center" vertical="center" wrapText="1"/>
    </xf>
    <xf numFmtId="38" fontId="18" fillId="5" borderId="45" xfId="1" applyFont="1" applyFill="1" applyBorder="1" applyAlignment="1" applyProtection="1">
      <alignment horizontal="center" vertical="center" wrapText="1"/>
    </xf>
    <xf numFmtId="38" fontId="18" fillId="5" borderId="2" xfId="1" applyFont="1" applyFill="1" applyBorder="1" applyAlignment="1" applyProtection="1">
      <alignment horizontal="center" vertical="center" wrapText="1"/>
    </xf>
    <xf numFmtId="38" fontId="18" fillId="5" borderId="65" xfId="1" applyFont="1" applyFill="1" applyBorder="1" applyAlignment="1" applyProtection="1">
      <alignment horizontal="center" vertical="center" wrapText="1"/>
    </xf>
    <xf numFmtId="38" fontId="18" fillId="5" borderId="3" xfId="1" applyFont="1" applyFill="1" applyBorder="1" applyAlignment="1" applyProtection="1">
      <alignment horizontal="center" vertical="center" wrapText="1"/>
    </xf>
    <xf numFmtId="38" fontId="18" fillId="5" borderId="48" xfId="1" applyFont="1" applyFill="1" applyBorder="1" applyAlignment="1" applyProtection="1">
      <alignment horizontal="center" vertical="center" wrapText="1"/>
    </xf>
    <xf numFmtId="38" fontId="18" fillId="5" borderId="4" xfId="1"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38" fontId="18" fillId="5" borderId="45" xfId="1" applyFont="1" applyFill="1" applyBorder="1" applyAlignment="1" applyProtection="1">
      <alignment horizontal="center" vertical="center" textRotation="255" wrapText="1"/>
    </xf>
    <xf numFmtId="38" fontId="18" fillId="5" borderId="2" xfId="1" applyFont="1" applyFill="1" applyBorder="1" applyAlignment="1" applyProtection="1">
      <alignment horizontal="center" vertical="center" textRotation="255" wrapText="1"/>
    </xf>
    <xf numFmtId="38" fontId="18" fillId="5" borderId="3" xfId="1" applyFont="1" applyFill="1" applyBorder="1" applyAlignment="1" applyProtection="1">
      <alignment horizontal="center" vertical="center"/>
    </xf>
    <xf numFmtId="38" fontId="18" fillId="5" borderId="48" xfId="1" applyFont="1" applyFill="1" applyBorder="1" applyAlignment="1" applyProtection="1">
      <alignment horizontal="center" vertical="center"/>
    </xf>
    <xf numFmtId="38" fontId="18" fillId="5" borderId="4" xfId="1" applyFont="1" applyFill="1" applyBorder="1" applyAlignment="1" applyProtection="1">
      <alignment horizontal="center" vertical="center"/>
    </xf>
    <xf numFmtId="0" fontId="18" fillId="5" borderId="1" xfId="0" applyFont="1" applyFill="1" applyBorder="1" applyAlignment="1">
      <alignment horizontal="center" vertical="center" wrapText="1" shrinkToFit="1"/>
    </xf>
    <xf numFmtId="0" fontId="18" fillId="5" borderId="1" xfId="0" applyFont="1" applyFill="1" applyBorder="1" applyAlignment="1">
      <alignment horizontal="center" vertical="center" shrinkToFit="1"/>
    </xf>
    <xf numFmtId="0" fontId="18" fillId="5" borderId="45" xfId="0" applyFont="1" applyFill="1" applyBorder="1" applyAlignment="1">
      <alignment horizontal="center" vertical="center" wrapText="1" shrinkToFit="1"/>
    </xf>
    <xf numFmtId="0" fontId="18" fillId="5" borderId="65" xfId="0" applyFont="1" applyFill="1" applyBorder="1" applyAlignment="1">
      <alignment horizontal="center" vertical="center" shrinkToFit="1"/>
    </xf>
    <xf numFmtId="0" fontId="18" fillId="5" borderId="2" xfId="0" applyFont="1" applyFill="1" applyBorder="1" applyAlignment="1">
      <alignment horizontal="center" vertical="center" shrinkToFit="1"/>
    </xf>
    <xf numFmtId="0" fontId="29" fillId="2" borderId="1" xfId="0" applyFont="1" applyFill="1" applyBorder="1">
      <alignment vertical="center"/>
    </xf>
    <xf numFmtId="0" fontId="29" fillId="0" borderId="1" xfId="0" applyFont="1" applyBorder="1" applyAlignment="1" applyProtection="1">
      <alignment horizontal="distributed" vertical="center" indent="1"/>
      <protection locked="0"/>
    </xf>
    <xf numFmtId="0" fontId="29" fillId="0" borderId="1" xfId="0" applyFont="1" applyBorder="1" applyAlignment="1" applyProtection="1">
      <alignment horizontal="distributed" vertical="center" wrapText="1" indent="1"/>
      <protection locked="0"/>
    </xf>
    <xf numFmtId="0" fontId="30" fillId="0" borderId="1" xfId="0" applyFont="1" applyBorder="1" applyAlignment="1" applyProtection="1">
      <alignment horizontal="distributed" vertical="center" indent="1"/>
      <protection locked="0"/>
    </xf>
    <xf numFmtId="0" fontId="29" fillId="0" borderId="1" xfId="0" applyFont="1" applyBorder="1" applyProtection="1">
      <alignment vertical="center"/>
      <protection locked="0"/>
    </xf>
    <xf numFmtId="176" fontId="29" fillId="2" borderId="1" xfId="0" applyNumberFormat="1" applyFont="1" applyFill="1" applyBorder="1">
      <alignment vertical="center"/>
    </xf>
    <xf numFmtId="0" fontId="30" fillId="0" borderId="3" xfId="0" applyFont="1" applyBorder="1" applyProtection="1">
      <alignment vertical="center"/>
      <protection locked="0"/>
    </xf>
    <xf numFmtId="0" fontId="30" fillId="0" borderId="48" xfId="0" applyFont="1" applyBorder="1" applyProtection="1">
      <alignment vertical="center"/>
      <protection locked="0"/>
    </xf>
    <xf numFmtId="0" fontId="29" fillId="0" borderId="48"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2" borderId="1" xfId="0" applyFont="1" applyFill="1" applyBorder="1" applyAlignment="1">
      <alignment vertical="top"/>
    </xf>
    <xf numFmtId="0" fontId="29" fillId="0" borderId="4" xfId="0" applyFont="1" applyBorder="1" applyProtection="1">
      <alignment vertical="center"/>
      <protection locked="0"/>
    </xf>
    <xf numFmtId="0" fontId="29" fillId="0" borderId="79" xfId="0" applyFont="1" applyBorder="1" applyAlignment="1" applyProtection="1">
      <alignment horizontal="center" vertical="center"/>
      <protection locked="0"/>
    </xf>
    <xf numFmtId="0" fontId="29" fillId="0" borderId="65"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84" xfId="0" applyFont="1" applyBorder="1" applyAlignment="1" applyProtection="1">
      <alignment horizontal="center" vertical="center"/>
      <protection locked="0"/>
    </xf>
    <xf numFmtId="0" fontId="29" fillId="0" borderId="94"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34" xfId="0" applyFont="1" applyBorder="1" applyAlignment="1" applyProtection="1">
      <alignment horizontal="center" vertical="center"/>
      <protection locked="0"/>
    </xf>
    <xf numFmtId="38" fontId="30" fillId="0" borderId="2" xfId="0" applyNumberFormat="1" applyFont="1" applyBorder="1" applyAlignment="1" applyProtection="1">
      <alignment vertical="top" wrapText="1"/>
      <protection locked="0"/>
    </xf>
    <xf numFmtId="38" fontId="30" fillId="0" borderId="1" xfId="0" applyNumberFormat="1" applyFont="1" applyBorder="1" applyAlignment="1" applyProtection="1">
      <alignment vertical="top" wrapText="1"/>
      <protection locked="0"/>
    </xf>
    <xf numFmtId="179" fontId="29" fillId="2" borderId="2" xfId="2" applyNumberFormat="1" applyFont="1" applyFill="1" applyBorder="1" applyProtection="1">
      <alignment vertical="center"/>
    </xf>
    <xf numFmtId="38" fontId="29" fillId="2" borderId="1" xfId="0" applyNumberFormat="1" applyFont="1" applyFill="1" applyBorder="1">
      <alignment vertical="center"/>
    </xf>
    <xf numFmtId="0" fontId="29" fillId="0" borderId="3" xfId="0" applyFont="1" applyBorder="1" applyProtection="1">
      <alignment vertical="center"/>
      <protection locked="0"/>
    </xf>
    <xf numFmtId="0" fontId="29" fillId="0" borderId="2" xfId="0" applyFont="1" applyBorder="1" applyProtection="1">
      <alignment vertical="center"/>
      <protection locked="0"/>
    </xf>
    <xf numFmtId="0" fontId="29" fillId="0" borderId="7" xfId="0" applyFont="1" applyBorder="1" applyProtection="1">
      <alignment vertical="center"/>
      <protection locked="0"/>
    </xf>
    <xf numFmtId="0" fontId="31" fillId="0" borderId="4" xfId="0" applyFont="1" applyBorder="1" applyProtection="1">
      <alignment vertical="center"/>
      <protection locked="0"/>
    </xf>
    <xf numFmtId="0" fontId="31" fillId="0" borderId="1" xfId="0" applyFont="1" applyBorder="1" applyProtection="1">
      <alignment vertical="center"/>
      <protection locked="0"/>
    </xf>
    <xf numFmtId="2" fontId="29" fillId="2" borderId="2" xfId="0" applyNumberFormat="1" applyFont="1" applyFill="1" applyBorder="1">
      <alignment vertical="center"/>
    </xf>
    <xf numFmtId="0" fontId="29" fillId="2" borderId="2" xfId="0" applyFont="1" applyFill="1" applyBorder="1">
      <alignment vertical="center"/>
    </xf>
    <xf numFmtId="0" fontId="31" fillId="0" borderId="39" xfId="0" applyFont="1" applyBorder="1" applyProtection="1">
      <alignment vertical="center"/>
      <protection locked="0"/>
    </xf>
    <xf numFmtId="0" fontId="31" fillId="0" borderId="40" xfId="0" applyFont="1" applyBorder="1" applyProtection="1">
      <alignment vertical="center"/>
      <protection locked="0"/>
    </xf>
    <xf numFmtId="0" fontId="29" fillId="0" borderId="44"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53" xfId="0" applyFont="1" applyBorder="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38" fontId="42" fillId="2" borderId="2" xfId="1" applyFont="1" applyFill="1" applyBorder="1" applyAlignment="1" applyProtection="1">
      <alignment vertical="center"/>
    </xf>
    <xf numFmtId="0" fontId="38" fillId="0" borderId="3" xfId="0" applyFont="1" applyBorder="1" applyProtection="1">
      <alignment vertical="center"/>
      <protection locked="0"/>
    </xf>
    <xf numFmtId="0" fontId="38" fillId="0" borderId="48" xfId="0" applyFont="1" applyBorder="1" applyProtection="1">
      <alignment vertical="center"/>
      <protection locked="0"/>
    </xf>
    <xf numFmtId="0" fontId="38" fillId="0" borderId="4" xfId="0" applyFont="1" applyBorder="1" applyProtection="1">
      <alignment vertical="center"/>
      <protection locked="0"/>
    </xf>
    <xf numFmtId="0" fontId="38" fillId="0" borderId="98" xfId="0" applyFont="1" applyBorder="1" applyProtection="1">
      <alignment vertical="center"/>
      <protection locked="0"/>
    </xf>
    <xf numFmtId="0" fontId="38" fillId="0" borderId="99" xfId="0" applyFont="1" applyBorder="1" applyProtection="1">
      <alignment vertical="center"/>
      <protection locked="0"/>
    </xf>
    <xf numFmtId="0" fontId="38" fillId="0" borderId="39" xfId="0" applyFont="1" applyBorder="1" applyProtection="1">
      <alignment vertical="center"/>
      <protection locked="0"/>
    </xf>
    <xf numFmtId="38" fontId="42" fillId="0" borderId="2" xfId="1" applyFont="1" applyFill="1" applyBorder="1" applyAlignment="1" applyProtection="1">
      <alignment vertical="center"/>
      <protection locked="0"/>
    </xf>
    <xf numFmtId="38" fontId="42" fillId="0" borderId="1" xfId="1" applyFont="1" applyFill="1" applyBorder="1" applyAlignment="1" applyProtection="1">
      <alignment vertical="center"/>
      <protection locked="0"/>
    </xf>
    <xf numFmtId="0" fontId="30" fillId="0" borderId="34" xfId="0" applyFont="1" applyBorder="1" applyAlignment="1" applyProtection="1">
      <alignment horizontal="center" vertical="center"/>
      <protection locked="0"/>
    </xf>
    <xf numFmtId="38" fontId="42" fillId="2" borderId="1" xfId="1" applyFont="1" applyFill="1" applyBorder="1" applyAlignment="1" applyProtection="1">
      <alignment vertical="center"/>
    </xf>
    <xf numFmtId="0" fontId="29" fillId="0" borderId="3" xfId="0" applyFont="1" applyBorder="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40" fillId="0" borderId="0" xfId="0" applyFont="1" applyAlignment="1" applyProtection="1">
      <alignment horizontal="center" vertical="center"/>
      <protection locked="0"/>
    </xf>
    <xf numFmtId="38" fontId="29" fillId="2" borderId="1" xfId="0" applyNumberFormat="1" applyFont="1" applyFill="1" applyBorder="1" applyAlignment="1">
      <alignment vertical="top" wrapText="1"/>
    </xf>
    <xf numFmtId="0" fontId="43" fillId="0" borderId="45" xfId="0" applyFont="1" applyBorder="1" applyAlignment="1">
      <alignment horizontal="center" vertical="center" wrapText="1"/>
    </xf>
    <xf numFmtId="0" fontId="43" fillId="0" borderId="65"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left" vertical="center" wrapText="1"/>
    </xf>
    <xf numFmtId="0" fontId="43" fillId="0" borderId="45" xfId="0" applyFont="1" applyBorder="1" applyAlignment="1">
      <alignment horizontal="left" vertical="top" wrapText="1"/>
    </xf>
    <xf numFmtId="0" fontId="43" fillId="0" borderId="65" xfId="0" applyFont="1" applyBorder="1" applyAlignment="1">
      <alignment horizontal="left" vertical="top" wrapText="1"/>
    </xf>
    <xf numFmtId="0" fontId="45" fillId="0" borderId="1" xfId="0" applyFont="1" applyBorder="1" applyAlignment="1">
      <alignment horizontal="left" vertical="top" wrapText="1"/>
    </xf>
    <xf numFmtId="0" fontId="43" fillId="0" borderId="45" xfId="0" applyFont="1" applyBorder="1" applyAlignment="1">
      <alignment horizontal="left" vertical="center" wrapText="1"/>
    </xf>
    <xf numFmtId="0" fontId="43" fillId="0" borderId="65" xfId="0" applyFont="1" applyBorder="1" applyAlignment="1">
      <alignment horizontal="left" vertical="center" wrapText="1"/>
    </xf>
  </cellXfs>
  <cellStyles count="6">
    <cellStyle name="パーセント" xfId="2" builtinId="5"/>
    <cellStyle name="桁区切り" xfId="1" builtinId="6"/>
    <cellStyle name="桁区切り 2" xfId="4" xr:uid="{F164DB07-0639-4C30-8C88-A9B0D84988F0}"/>
    <cellStyle name="桁区切り 2 2 3 2" xfId="5" xr:uid="{3A6CC8FB-868F-4F64-9854-38D75A8A6D8E}"/>
    <cellStyle name="標準" xfId="0" builtinId="0"/>
    <cellStyle name="標準 2" xfId="3" xr:uid="{A57E59F6-7DF5-481F-8779-DCFC880315F8}"/>
  </cellStyles>
  <dxfs count="3">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B7DEE8"/>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39</xdr:row>
      <xdr:rowOff>0</xdr:rowOff>
    </xdr:from>
    <xdr:to>
      <xdr:col>12</xdr:col>
      <xdr:colOff>593463</xdr:colOff>
      <xdr:row>40</xdr:row>
      <xdr:rowOff>185904</xdr:rowOff>
    </xdr:to>
    <xdr:sp macro="" textlink="">
      <xdr:nvSpPr>
        <xdr:cNvPr id="2" name="下矢印吹き出し 2">
          <a:extLst>
            <a:ext uri="{FF2B5EF4-FFF2-40B4-BE49-F238E27FC236}">
              <a16:creationId xmlns:a16="http://schemas.microsoft.com/office/drawing/2014/main" id="{1EA57AEA-23F0-4F38-B061-8062BD8A1E91}"/>
            </a:ext>
          </a:extLst>
        </xdr:cNvPr>
        <xdr:cNvSpPr/>
      </xdr:nvSpPr>
      <xdr:spPr>
        <a:xfrm>
          <a:off x="9525000" y="10020300"/>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292100</xdr:colOff>
      <xdr:row>0</xdr:row>
      <xdr:rowOff>83820</xdr:rowOff>
    </xdr:from>
    <xdr:to>
      <xdr:col>13</xdr:col>
      <xdr:colOff>901700</xdr:colOff>
      <xdr:row>7</xdr:row>
      <xdr:rowOff>144780</xdr:rowOff>
    </xdr:to>
    <xdr:sp macro="" textlink="">
      <xdr:nvSpPr>
        <xdr:cNvPr id="3" name="テキスト ボックス 2">
          <a:extLst>
            <a:ext uri="{FF2B5EF4-FFF2-40B4-BE49-F238E27FC236}">
              <a16:creationId xmlns:a16="http://schemas.microsoft.com/office/drawing/2014/main" id="{0D938CE8-6CA0-448A-9A72-483CD5714FED}"/>
            </a:ext>
          </a:extLst>
        </xdr:cNvPr>
        <xdr:cNvSpPr txBox="1"/>
      </xdr:nvSpPr>
      <xdr:spPr>
        <a:xfrm>
          <a:off x="7675880" y="83820"/>
          <a:ext cx="5181600" cy="1546860"/>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本様式は、補助金計算の一助のためのものです。</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事業費等の消費税の端数処理は切り捨てます。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（「国等の債権債務等の金額の端数計算に関する法律」を準用）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なお、資材販売業者等が出した見積書の訂正を要するものではありません。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（事業者は、１円未満の端数を四捨五入、切り捨て、切り上げいずれかの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方法によっても差し支えないこととされています。）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289560</xdr:colOff>
      <xdr:row>1</xdr:row>
      <xdr:rowOff>15240</xdr:rowOff>
    </xdr:from>
    <xdr:to>
      <xdr:col>34</xdr:col>
      <xdr:colOff>121023</xdr:colOff>
      <xdr:row>2</xdr:row>
      <xdr:rowOff>201144</xdr:rowOff>
    </xdr:to>
    <xdr:sp macro="" textlink="">
      <xdr:nvSpPr>
        <xdr:cNvPr id="2" name="下矢印吹き出し 2">
          <a:extLst>
            <a:ext uri="{FF2B5EF4-FFF2-40B4-BE49-F238E27FC236}">
              <a16:creationId xmlns:a16="http://schemas.microsoft.com/office/drawing/2014/main" id="{87D6F5C0-2BB8-4BFB-9989-CDDF00D21469}"/>
            </a:ext>
          </a:extLst>
        </xdr:cNvPr>
        <xdr:cNvSpPr/>
      </xdr:nvSpPr>
      <xdr:spPr>
        <a:xfrm>
          <a:off x="22837140" y="205740"/>
          <a:ext cx="593463" cy="4526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BC7C-4A8C-4840-AC31-3349B8EBCBB2}">
  <sheetPr>
    <tabColor rgb="FF92D050"/>
    <pageSetUpPr fitToPage="1"/>
  </sheetPr>
  <dimension ref="A1:AZ46"/>
  <sheetViews>
    <sheetView tabSelected="1" view="pageBreakPreview" zoomScale="80" zoomScaleNormal="100" zoomScaleSheetLayoutView="80" workbookViewId="0">
      <selection activeCell="O3" sqref="O3"/>
    </sheetView>
  </sheetViews>
  <sheetFormatPr defaultColWidth="3.25" defaultRowHeight="13.5"/>
  <cols>
    <col min="1" max="42" width="3.25" style="280"/>
    <col min="43" max="46" width="1" style="280" customWidth="1"/>
    <col min="47" max="47" width="3.25" style="280"/>
    <col min="48" max="48" width="17.5" style="280" customWidth="1"/>
    <col min="49" max="49" width="7" style="280" customWidth="1"/>
    <col min="50" max="52" width="3.25" style="280"/>
    <col min="53" max="59" width="8.375" style="280" customWidth="1"/>
    <col min="60" max="60" width="5.375" style="280" customWidth="1"/>
    <col min="61" max="16384" width="3.25" style="280"/>
  </cols>
  <sheetData>
    <row r="1" spans="1:49" s="274" customFormat="1" ht="30" customHeight="1">
      <c r="A1" s="327" t="s">
        <v>404</v>
      </c>
      <c r="B1" s="327"/>
      <c r="C1" s="327"/>
      <c r="D1" s="327"/>
      <c r="E1" s="445" t="s">
        <v>446</v>
      </c>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273"/>
      <c r="AN1" s="273"/>
      <c r="AO1" s="273"/>
      <c r="AP1" s="273"/>
    </row>
    <row r="2" spans="1:49" s="274" customFormat="1" ht="18" customHeight="1">
      <c r="A2" s="272"/>
      <c r="B2" s="272"/>
      <c r="C2" s="272"/>
      <c r="D2" s="272"/>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273"/>
      <c r="AN2" s="273"/>
      <c r="AO2" s="273"/>
      <c r="AP2" s="273"/>
    </row>
    <row r="3" spans="1:49" s="274" customFormat="1" ht="30" customHeight="1">
      <c r="A3" s="332" t="s">
        <v>37</v>
      </c>
      <c r="B3" s="332"/>
      <c r="C3" s="332"/>
      <c r="D3" s="332"/>
      <c r="E3" s="332"/>
      <c r="F3" s="332"/>
      <c r="G3" s="332"/>
      <c r="H3" s="332"/>
      <c r="I3" s="332"/>
      <c r="J3" s="332"/>
      <c r="K3" s="332"/>
      <c r="L3" s="332"/>
      <c r="M3" s="332"/>
      <c r="AC3" s="50"/>
      <c r="AD3" s="50"/>
      <c r="AJ3" s="328" t="s">
        <v>36</v>
      </c>
      <c r="AK3" s="328"/>
      <c r="AL3" s="328"/>
      <c r="AM3" s="329">
        <v>1</v>
      </c>
      <c r="AN3" s="330"/>
      <c r="AO3" s="330"/>
      <c r="AP3" s="331"/>
    </row>
    <row r="4" spans="1:49" s="274" customFormat="1" ht="30" customHeight="1">
      <c r="A4" s="328" t="s">
        <v>38</v>
      </c>
      <c r="B4" s="328"/>
      <c r="C4" s="328"/>
      <c r="D4" s="328"/>
      <c r="E4" s="328"/>
      <c r="F4" s="328"/>
      <c r="G4" s="328"/>
      <c r="H4" s="297" t="s">
        <v>455</v>
      </c>
      <c r="I4" s="298"/>
      <c r="J4" s="298"/>
      <c r="K4" s="298"/>
      <c r="L4" s="298"/>
      <c r="M4" s="298"/>
      <c r="N4" s="298"/>
      <c r="O4" s="298"/>
      <c r="P4" s="298"/>
      <c r="Q4" s="298"/>
      <c r="R4" s="298"/>
      <c r="S4" s="298"/>
      <c r="T4" s="298"/>
      <c r="U4" s="298"/>
      <c r="V4" s="298"/>
      <c r="W4" s="298"/>
      <c r="X4" s="298"/>
      <c r="Y4" s="298"/>
      <c r="Z4" s="298"/>
      <c r="AA4" s="298"/>
      <c r="AB4" s="299"/>
      <c r="AC4" s="309" t="s">
        <v>40</v>
      </c>
      <c r="AD4" s="310"/>
      <c r="AE4" s="310"/>
      <c r="AF4" s="311"/>
      <c r="AG4" s="356"/>
      <c r="AH4" s="356"/>
      <c r="AI4" s="356"/>
      <c r="AJ4" s="356"/>
      <c r="AK4" s="356"/>
      <c r="AL4" s="356"/>
      <c r="AM4" s="356"/>
      <c r="AN4" s="356"/>
      <c r="AO4" s="356"/>
      <c r="AP4" s="357"/>
      <c r="AU4" s="274">
        <v>1</v>
      </c>
      <c r="AV4" s="274" t="s">
        <v>36</v>
      </c>
      <c r="AW4" s="285">
        <f>AM3</f>
        <v>1</v>
      </c>
    </row>
    <row r="5" spans="1:49" s="274" customFormat="1" ht="18" customHeight="1">
      <c r="A5" s="314" t="s">
        <v>39</v>
      </c>
      <c r="B5" s="315"/>
      <c r="C5" s="315"/>
      <c r="D5" s="315"/>
      <c r="E5" s="315"/>
      <c r="F5" s="315"/>
      <c r="G5" s="316"/>
      <c r="H5" s="320"/>
      <c r="I5" s="321"/>
      <c r="J5" s="321"/>
      <c r="K5" s="321"/>
      <c r="L5" s="321"/>
      <c r="M5" s="321"/>
      <c r="N5" s="321"/>
      <c r="O5" s="321"/>
      <c r="P5" s="321"/>
      <c r="Q5" s="321"/>
      <c r="R5" s="321"/>
      <c r="S5" s="321"/>
      <c r="T5" s="321"/>
      <c r="U5" s="321"/>
      <c r="V5" s="321"/>
      <c r="W5" s="321"/>
      <c r="X5" s="321"/>
      <c r="Y5" s="321"/>
      <c r="Z5" s="321"/>
      <c r="AA5" s="321"/>
      <c r="AB5" s="322"/>
      <c r="AC5" s="300" t="s">
        <v>42</v>
      </c>
      <c r="AD5" s="301"/>
      <c r="AE5" s="301"/>
      <c r="AF5" s="302"/>
      <c r="AG5" s="350" t="s">
        <v>43</v>
      </c>
      <c r="AH5" s="351"/>
      <c r="AI5" s="351"/>
      <c r="AJ5" s="351"/>
      <c r="AK5" s="351"/>
      <c r="AL5" s="351"/>
      <c r="AM5" s="334"/>
      <c r="AN5" s="334"/>
      <c r="AO5" s="334" t="s">
        <v>44</v>
      </c>
      <c r="AP5" s="384"/>
      <c r="AU5" s="274">
        <v>2</v>
      </c>
      <c r="AV5" s="274" t="s">
        <v>38</v>
      </c>
      <c r="AW5" s="285" t="str">
        <f>H4</f>
        <v>山形市</v>
      </c>
    </row>
    <row r="6" spans="1:49" s="274" customFormat="1" ht="18" customHeight="1">
      <c r="A6" s="317"/>
      <c r="B6" s="318"/>
      <c r="C6" s="318"/>
      <c r="D6" s="318"/>
      <c r="E6" s="318"/>
      <c r="F6" s="318"/>
      <c r="G6" s="319"/>
      <c r="H6" s="323"/>
      <c r="I6" s="324"/>
      <c r="J6" s="324"/>
      <c r="K6" s="324"/>
      <c r="L6" s="324"/>
      <c r="M6" s="324"/>
      <c r="N6" s="324"/>
      <c r="O6" s="324"/>
      <c r="P6" s="324"/>
      <c r="Q6" s="324"/>
      <c r="R6" s="324"/>
      <c r="S6" s="324"/>
      <c r="T6" s="324"/>
      <c r="U6" s="324"/>
      <c r="V6" s="324"/>
      <c r="W6" s="324"/>
      <c r="X6" s="324"/>
      <c r="Y6" s="324"/>
      <c r="Z6" s="324"/>
      <c r="AA6" s="324"/>
      <c r="AB6" s="325"/>
      <c r="AC6" s="303"/>
      <c r="AD6" s="304"/>
      <c r="AE6" s="304"/>
      <c r="AF6" s="305"/>
      <c r="AG6" s="385" t="s">
        <v>45</v>
      </c>
      <c r="AH6" s="386"/>
      <c r="AI6" s="386"/>
      <c r="AJ6" s="386"/>
      <c r="AK6" s="386"/>
      <c r="AL6" s="386"/>
      <c r="AM6" s="387"/>
      <c r="AN6" s="387"/>
      <c r="AO6" s="387" t="s">
        <v>44</v>
      </c>
      <c r="AP6" s="388"/>
      <c r="AU6" s="274">
        <v>3</v>
      </c>
      <c r="AV6" s="274" t="s">
        <v>41</v>
      </c>
      <c r="AW6" s="285">
        <f>H7</f>
        <v>0</v>
      </c>
    </row>
    <row r="7" spans="1:49" s="274" customFormat="1" ht="18" customHeight="1">
      <c r="A7" s="300" t="s">
        <v>41</v>
      </c>
      <c r="B7" s="301"/>
      <c r="C7" s="301"/>
      <c r="D7" s="301"/>
      <c r="E7" s="301"/>
      <c r="F7" s="301"/>
      <c r="G7" s="302"/>
      <c r="H7" s="350"/>
      <c r="I7" s="351"/>
      <c r="J7" s="351"/>
      <c r="K7" s="351"/>
      <c r="L7" s="351"/>
      <c r="M7" s="351"/>
      <c r="N7" s="351"/>
      <c r="O7" s="351"/>
      <c r="P7" s="351"/>
      <c r="Q7" s="351"/>
      <c r="R7" s="351"/>
      <c r="S7" s="351"/>
      <c r="T7" s="351"/>
      <c r="U7" s="351"/>
      <c r="V7" s="351"/>
      <c r="W7" s="351"/>
      <c r="X7" s="351"/>
      <c r="Y7" s="351"/>
      <c r="Z7" s="351"/>
      <c r="AA7" s="351"/>
      <c r="AB7" s="352"/>
      <c r="AC7" s="303"/>
      <c r="AD7" s="304"/>
      <c r="AE7" s="304"/>
      <c r="AF7" s="305"/>
      <c r="AG7" s="389" t="s">
        <v>436</v>
      </c>
      <c r="AH7" s="390"/>
      <c r="AI7" s="390"/>
      <c r="AJ7" s="390"/>
      <c r="AK7" s="390"/>
      <c r="AL7" s="390"/>
      <c r="AM7" s="336"/>
      <c r="AN7" s="336"/>
      <c r="AO7" s="336" t="s">
        <v>44</v>
      </c>
      <c r="AP7" s="391"/>
      <c r="AU7" s="274">
        <v>4</v>
      </c>
      <c r="AV7" s="274" t="s">
        <v>40</v>
      </c>
      <c r="AW7" s="286">
        <f>AG4</f>
        <v>0</v>
      </c>
    </row>
    <row r="8" spans="1:49" s="274" customFormat="1" ht="18" customHeight="1">
      <c r="A8" s="303"/>
      <c r="B8" s="304"/>
      <c r="C8" s="304"/>
      <c r="D8" s="304"/>
      <c r="E8" s="304"/>
      <c r="F8" s="304"/>
      <c r="G8" s="305"/>
      <c r="H8" s="381"/>
      <c r="I8" s="382"/>
      <c r="J8" s="382"/>
      <c r="K8" s="382"/>
      <c r="L8" s="382"/>
      <c r="M8" s="382"/>
      <c r="N8" s="382"/>
      <c r="O8" s="382"/>
      <c r="P8" s="382"/>
      <c r="Q8" s="382"/>
      <c r="R8" s="382"/>
      <c r="S8" s="382"/>
      <c r="T8" s="382"/>
      <c r="U8" s="382"/>
      <c r="V8" s="382"/>
      <c r="W8" s="382"/>
      <c r="X8" s="382"/>
      <c r="Y8" s="382"/>
      <c r="Z8" s="382"/>
      <c r="AA8" s="382"/>
      <c r="AB8" s="383"/>
      <c r="AC8" s="306"/>
      <c r="AD8" s="307"/>
      <c r="AE8" s="307"/>
      <c r="AF8" s="308"/>
      <c r="AG8" s="312" t="s">
        <v>437</v>
      </c>
      <c r="AH8" s="313"/>
      <c r="AI8" s="313"/>
      <c r="AJ8" s="313"/>
      <c r="AK8" s="313"/>
      <c r="AL8" s="313"/>
      <c r="AM8" s="313"/>
      <c r="AN8" s="313"/>
      <c r="AO8" s="50"/>
      <c r="AP8" s="51" t="s">
        <v>49</v>
      </c>
      <c r="AU8" s="274">
        <v>5</v>
      </c>
      <c r="AV8" s="274" t="s">
        <v>46</v>
      </c>
      <c r="AW8" s="285">
        <f>AM5</f>
        <v>0</v>
      </c>
    </row>
    <row r="9" spans="1:49" s="274" customFormat="1" ht="18" customHeight="1">
      <c r="A9" s="344" t="s">
        <v>47</v>
      </c>
      <c r="B9" s="345"/>
      <c r="C9" s="345"/>
      <c r="D9" s="345"/>
      <c r="E9" s="345"/>
      <c r="F9" s="345"/>
      <c r="G9" s="346"/>
      <c r="H9" s="350"/>
      <c r="I9" s="351"/>
      <c r="J9" s="351"/>
      <c r="K9" s="351"/>
      <c r="L9" s="351"/>
      <c r="M9" s="351"/>
      <c r="N9" s="351"/>
      <c r="O9" s="351"/>
      <c r="P9" s="351"/>
      <c r="Q9" s="351"/>
      <c r="R9" s="351"/>
      <c r="S9" s="351"/>
      <c r="T9" s="351"/>
      <c r="U9" s="351"/>
      <c r="V9" s="351"/>
      <c r="W9" s="351"/>
      <c r="X9" s="351"/>
      <c r="Y9" s="351"/>
      <c r="Z9" s="351"/>
      <c r="AA9" s="351"/>
      <c r="AB9" s="352"/>
      <c r="AC9" s="303" t="s">
        <v>52</v>
      </c>
      <c r="AD9" s="304"/>
      <c r="AE9" s="304"/>
      <c r="AF9" s="305"/>
      <c r="AG9" s="333" t="s">
        <v>53</v>
      </c>
      <c r="AH9" s="334"/>
      <c r="AI9" s="334"/>
      <c r="AJ9" s="337" t="s">
        <v>54</v>
      </c>
      <c r="AK9" s="338"/>
      <c r="AL9" s="275"/>
      <c r="AM9" s="338" t="s">
        <v>55</v>
      </c>
      <c r="AN9" s="338"/>
      <c r="AO9" s="275"/>
      <c r="AP9" s="276" t="s">
        <v>49</v>
      </c>
      <c r="AU9" s="274">
        <v>6</v>
      </c>
      <c r="AV9" s="274" t="s">
        <v>48</v>
      </c>
      <c r="AW9" s="287">
        <f>AO8</f>
        <v>0</v>
      </c>
    </row>
    <row r="10" spans="1:49" s="274" customFormat="1" ht="18" customHeight="1">
      <c r="A10" s="347"/>
      <c r="B10" s="348"/>
      <c r="C10" s="348"/>
      <c r="D10" s="348"/>
      <c r="E10" s="348"/>
      <c r="F10" s="348"/>
      <c r="G10" s="349"/>
      <c r="H10" s="353"/>
      <c r="I10" s="354"/>
      <c r="J10" s="354"/>
      <c r="K10" s="354"/>
      <c r="L10" s="354"/>
      <c r="M10" s="354"/>
      <c r="N10" s="354"/>
      <c r="O10" s="354"/>
      <c r="P10" s="354"/>
      <c r="Q10" s="354"/>
      <c r="R10" s="354"/>
      <c r="S10" s="354"/>
      <c r="T10" s="354"/>
      <c r="U10" s="354"/>
      <c r="V10" s="354"/>
      <c r="W10" s="354"/>
      <c r="X10" s="354"/>
      <c r="Y10" s="354"/>
      <c r="Z10" s="354"/>
      <c r="AA10" s="354"/>
      <c r="AB10" s="355"/>
      <c r="AC10" s="303"/>
      <c r="AD10" s="304"/>
      <c r="AE10" s="304"/>
      <c r="AF10" s="305"/>
      <c r="AG10" s="335"/>
      <c r="AH10" s="336"/>
      <c r="AI10" s="336"/>
      <c r="AJ10" s="339" t="s">
        <v>57</v>
      </c>
      <c r="AK10" s="340"/>
      <c r="AL10" s="277"/>
      <c r="AM10" s="340" t="s">
        <v>55</v>
      </c>
      <c r="AN10" s="340"/>
      <c r="AO10" s="277"/>
      <c r="AP10" s="278" t="s">
        <v>49</v>
      </c>
      <c r="AU10" s="274">
        <v>7</v>
      </c>
      <c r="AV10" s="274" t="s">
        <v>50</v>
      </c>
      <c r="AW10" s="285">
        <f>AO9+AO10</f>
        <v>0</v>
      </c>
    </row>
    <row r="11" spans="1:49" s="274" customFormat="1" ht="18" customHeight="1">
      <c r="A11" s="344" t="s">
        <v>51</v>
      </c>
      <c r="B11" s="345"/>
      <c r="C11" s="345"/>
      <c r="D11" s="345"/>
      <c r="E11" s="345"/>
      <c r="F11" s="345"/>
      <c r="G11" s="346"/>
      <c r="H11" s="350"/>
      <c r="I11" s="351"/>
      <c r="J11" s="351"/>
      <c r="K11" s="351"/>
      <c r="L11" s="351"/>
      <c r="M11" s="351"/>
      <c r="N11" s="351"/>
      <c r="O11" s="351"/>
      <c r="P11" s="351"/>
      <c r="Q11" s="351"/>
      <c r="R11" s="351"/>
      <c r="S11" s="351"/>
      <c r="T11" s="351"/>
      <c r="U11" s="351"/>
      <c r="V11" s="351"/>
      <c r="W11" s="351"/>
      <c r="X11" s="351"/>
      <c r="Y11" s="351"/>
      <c r="Z11" s="351"/>
      <c r="AA11" s="351"/>
      <c r="AB11" s="351"/>
      <c r="AC11" s="306"/>
      <c r="AD11" s="307"/>
      <c r="AE11" s="307"/>
      <c r="AF11" s="308"/>
      <c r="AG11" s="312" t="s">
        <v>425</v>
      </c>
      <c r="AH11" s="313"/>
      <c r="AI11" s="313"/>
      <c r="AJ11" s="313"/>
      <c r="AK11" s="313"/>
      <c r="AL11" s="313"/>
      <c r="AM11" s="313"/>
      <c r="AN11" s="313"/>
      <c r="AO11" s="50"/>
      <c r="AP11" s="51" t="s">
        <v>49</v>
      </c>
      <c r="AU11" s="274">
        <v>8</v>
      </c>
      <c r="AV11" s="274" t="s">
        <v>56</v>
      </c>
      <c r="AW11" s="285">
        <f>AO11</f>
        <v>0</v>
      </c>
    </row>
    <row r="12" spans="1:49" s="274" customFormat="1" ht="30" customHeight="1">
      <c r="A12" s="398"/>
      <c r="B12" s="399"/>
      <c r="C12" s="399"/>
      <c r="D12" s="399"/>
      <c r="E12" s="399"/>
      <c r="F12" s="399"/>
      <c r="G12" s="400"/>
      <c r="H12" s="381"/>
      <c r="I12" s="382"/>
      <c r="J12" s="382"/>
      <c r="K12" s="382"/>
      <c r="L12" s="382"/>
      <c r="M12" s="382"/>
      <c r="N12" s="382"/>
      <c r="O12" s="382"/>
      <c r="P12" s="382"/>
      <c r="Q12" s="382"/>
      <c r="R12" s="382"/>
      <c r="S12" s="382"/>
      <c r="T12" s="382"/>
      <c r="U12" s="382"/>
      <c r="V12" s="382"/>
      <c r="W12" s="382"/>
      <c r="X12" s="382"/>
      <c r="Y12" s="382"/>
      <c r="Z12" s="382"/>
      <c r="AA12" s="382"/>
      <c r="AB12" s="382"/>
      <c r="AC12" s="341" t="s">
        <v>58</v>
      </c>
      <c r="AD12" s="342"/>
      <c r="AE12" s="342"/>
      <c r="AF12" s="343"/>
      <c r="AG12" s="392"/>
      <c r="AH12" s="393"/>
      <c r="AI12" s="393"/>
      <c r="AJ12" s="393"/>
      <c r="AK12" s="393"/>
      <c r="AL12" s="393"/>
      <c r="AM12" s="393"/>
      <c r="AN12" s="393"/>
      <c r="AO12" s="393"/>
      <c r="AP12" s="394"/>
      <c r="AU12" s="274">
        <v>9</v>
      </c>
      <c r="AV12" s="274" t="s">
        <v>58</v>
      </c>
      <c r="AW12" s="287">
        <f>AG12</f>
        <v>0</v>
      </c>
    </row>
    <row r="13" spans="1:49" s="274" customFormat="1" ht="30" customHeight="1">
      <c r="A13" s="398"/>
      <c r="B13" s="399"/>
      <c r="C13" s="399"/>
      <c r="D13" s="399"/>
      <c r="E13" s="399"/>
      <c r="F13" s="399"/>
      <c r="G13" s="400"/>
      <c r="H13" s="381"/>
      <c r="I13" s="382"/>
      <c r="J13" s="382"/>
      <c r="K13" s="382"/>
      <c r="L13" s="382"/>
      <c r="M13" s="382"/>
      <c r="N13" s="382"/>
      <c r="O13" s="382"/>
      <c r="P13" s="382"/>
      <c r="Q13" s="382"/>
      <c r="R13" s="382"/>
      <c r="S13" s="382"/>
      <c r="T13" s="382"/>
      <c r="U13" s="382"/>
      <c r="V13" s="382"/>
      <c r="W13" s="382"/>
      <c r="X13" s="382"/>
      <c r="Y13" s="382"/>
      <c r="Z13" s="382"/>
      <c r="AA13" s="382"/>
      <c r="AB13" s="382"/>
      <c r="AC13" s="341" t="s">
        <v>61</v>
      </c>
      <c r="AD13" s="342"/>
      <c r="AE13" s="342"/>
      <c r="AF13" s="343"/>
      <c r="AG13" s="392"/>
      <c r="AH13" s="393"/>
      <c r="AI13" s="393"/>
      <c r="AJ13" s="393"/>
      <c r="AK13" s="393"/>
      <c r="AL13" s="393"/>
      <c r="AM13" s="393"/>
      <c r="AN13" s="393"/>
      <c r="AO13" s="393"/>
      <c r="AP13" s="394"/>
      <c r="AU13" s="274">
        <v>10</v>
      </c>
      <c r="AV13" s="274" t="s">
        <v>59</v>
      </c>
      <c r="AW13" s="287">
        <f>AG13</f>
        <v>0</v>
      </c>
    </row>
    <row r="14" spans="1:49" s="274" customFormat="1" ht="30" customHeight="1">
      <c r="A14" s="372" t="s">
        <v>63</v>
      </c>
      <c r="B14" s="372"/>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U14" s="274">
        <v>11</v>
      </c>
      <c r="AV14" s="274" t="s">
        <v>60</v>
      </c>
      <c r="AW14" s="287">
        <f>V16</f>
        <v>0</v>
      </c>
    </row>
    <row r="15" spans="1:49" s="274" customFormat="1" ht="36" customHeight="1">
      <c r="A15" s="341" t="s">
        <v>65</v>
      </c>
      <c r="B15" s="342"/>
      <c r="C15" s="342"/>
      <c r="D15" s="342"/>
      <c r="E15" s="342"/>
      <c r="F15" s="342"/>
      <c r="G15" s="342"/>
      <c r="H15" s="342"/>
      <c r="I15" s="342"/>
      <c r="J15" s="342"/>
      <c r="K15" s="342"/>
      <c r="L15" s="342"/>
      <c r="M15" s="342"/>
      <c r="N15" s="342"/>
      <c r="O15" s="342"/>
      <c r="P15" s="342"/>
      <c r="Q15" s="342"/>
      <c r="R15" s="342"/>
      <c r="S15" s="342"/>
      <c r="T15" s="342"/>
      <c r="U15" s="343"/>
      <c r="V15" s="395" t="s">
        <v>66</v>
      </c>
      <c r="W15" s="396"/>
      <c r="X15" s="396"/>
      <c r="Y15" s="396"/>
      <c r="Z15" s="396"/>
      <c r="AA15" s="396"/>
      <c r="AB15" s="396"/>
      <c r="AC15" s="396"/>
      <c r="AD15" s="396"/>
      <c r="AE15" s="396"/>
      <c r="AF15" s="396"/>
      <c r="AG15" s="396"/>
      <c r="AH15" s="396"/>
      <c r="AI15" s="396"/>
      <c r="AJ15" s="396"/>
      <c r="AK15" s="396"/>
      <c r="AL15" s="396"/>
      <c r="AM15" s="396"/>
      <c r="AN15" s="396"/>
      <c r="AO15" s="396"/>
      <c r="AP15" s="397"/>
      <c r="AU15" s="274">
        <v>12</v>
      </c>
      <c r="AV15" s="274" t="s">
        <v>62</v>
      </c>
      <c r="AW15" s="288">
        <f>A26</f>
        <v>12</v>
      </c>
    </row>
    <row r="16" spans="1:49" s="274" customFormat="1" ht="30" customHeight="1">
      <c r="A16" s="417"/>
      <c r="B16" s="418"/>
      <c r="C16" s="418"/>
      <c r="D16" s="418"/>
      <c r="E16" s="418"/>
      <c r="F16" s="418"/>
      <c r="G16" s="418"/>
      <c r="H16" s="418"/>
      <c r="I16" s="418"/>
      <c r="J16" s="418"/>
      <c r="K16" s="418"/>
      <c r="L16" s="418"/>
      <c r="M16" s="418"/>
      <c r="N16" s="418"/>
      <c r="O16" s="418"/>
      <c r="P16" s="418"/>
      <c r="Q16" s="418"/>
      <c r="R16" s="418"/>
      <c r="S16" s="418"/>
      <c r="T16" s="418"/>
      <c r="U16" s="419"/>
      <c r="V16" s="417"/>
      <c r="W16" s="418"/>
      <c r="X16" s="418"/>
      <c r="Y16" s="418"/>
      <c r="Z16" s="418"/>
      <c r="AA16" s="418"/>
      <c r="AB16" s="418"/>
      <c r="AC16" s="418"/>
      <c r="AD16" s="418"/>
      <c r="AE16" s="418"/>
      <c r="AF16" s="418"/>
      <c r="AG16" s="418"/>
      <c r="AH16" s="418"/>
      <c r="AI16" s="418"/>
      <c r="AJ16" s="418"/>
      <c r="AK16" s="418"/>
      <c r="AL16" s="418"/>
      <c r="AM16" s="418"/>
      <c r="AN16" s="418"/>
      <c r="AO16" s="418"/>
      <c r="AP16" s="419"/>
      <c r="AU16" s="274">
        <v>13</v>
      </c>
      <c r="AV16" s="274" t="s">
        <v>64</v>
      </c>
      <c r="AW16" s="288">
        <f>E26</f>
        <v>15</v>
      </c>
    </row>
    <row r="17" spans="1:52" s="274" customFormat="1" ht="30" customHeight="1">
      <c r="A17" s="420"/>
      <c r="B17" s="421"/>
      <c r="C17" s="421"/>
      <c r="D17" s="421"/>
      <c r="E17" s="421"/>
      <c r="F17" s="421"/>
      <c r="G17" s="421"/>
      <c r="H17" s="421"/>
      <c r="I17" s="421"/>
      <c r="J17" s="421"/>
      <c r="K17" s="421"/>
      <c r="L17" s="421"/>
      <c r="M17" s="421"/>
      <c r="N17" s="421"/>
      <c r="O17" s="421"/>
      <c r="P17" s="421"/>
      <c r="Q17" s="421"/>
      <c r="R17" s="421"/>
      <c r="S17" s="421"/>
      <c r="T17" s="421"/>
      <c r="U17" s="422"/>
      <c r="V17" s="420"/>
      <c r="W17" s="421"/>
      <c r="X17" s="421"/>
      <c r="Y17" s="421"/>
      <c r="Z17" s="421"/>
      <c r="AA17" s="421"/>
      <c r="AB17" s="421"/>
      <c r="AC17" s="421"/>
      <c r="AD17" s="421"/>
      <c r="AE17" s="421"/>
      <c r="AF17" s="421"/>
      <c r="AG17" s="421"/>
      <c r="AH17" s="421"/>
      <c r="AI17" s="421"/>
      <c r="AJ17" s="421"/>
      <c r="AK17" s="421"/>
      <c r="AL17" s="421"/>
      <c r="AM17" s="421"/>
      <c r="AN17" s="421"/>
      <c r="AO17" s="421"/>
      <c r="AP17" s="422"/>
      <c r="AU17" s="274">
        <v>14</v>
      </c>
      <c r="AV17" s="274" t="s">
        <v>67</v>
      </c>
      <c r="AW17" s="288">
        <f>I26</f>
        <v>3</v>
      </c>
    </row>
    <row r="18" spans="1:52" s="274" customFormat="1" ht="30" customHeight="1">
      <c r="A18" s="420"/>
      <c r="B18" s="421"/>
      <c r="C18" s="421"/>
      <c r="D18" s="421"/>
      <c r="E18" s="421"/>
      <c r="F18" s="421"/>
      <c r="G18" s="421"/>
      <c r="H18" s="421"/>
      <c r="I18" s="421"/>
      <c r="J18" s="421"/>
      <c r="K18" s="421"/>
      <c r="L18" s="421"/>
      <c r="M18" s="421"/>
      <c r="N18" s="421"/>
      <c r="O18" s="421"/>
      <c r="P18" s="421"/>
      <c r="Q18" s="421"/>
      <c r="R18" s="421"/>
      <c r="S18" s="421"/>
      <c r="T18" s="421"/>
      <c r="U18" s="422"/>
      <c r="V18" s="420"/>
      <c r="W18" s="421"/>
      <c r="X18" s="421"/>
      <c r="Y18" s="421"/>
      <c r="Z18" s="421"/>
      <c r="AA18" s="421"/>
      <c r="AB18" s="421"/>
      <c r="AC18" s="421"/>
      <c r="AD18" s="421"/>
      <c r="AE18" s="421"/>
      <c r="AF18" s="421"/>
      <c r="AG18" s="421"/>
      <c r="AH18" s="421"/>
      <c r="AI18" s="421"/>
      <c r="AJ18" s="421"/>
      <c r="AK18" s="421"/>
      <c r="AL18" s="421"/>
      <c r="AM18" s="421"/>
      <c r="AN18" s="421"/>
      <c r="AO18" s="421"/>
      <c r="AP18" s="422"/>
      <c r="AU18" s="274">
        <v>15</v>
      </c>
      <c r="AV18" s="274" t="s">
        <v>389</v>
      </c>
      <c r="AW18" s="288">
        <f>Q24</f>
        <v>0</v>
      </c>
    </row>
    <row r="19" spans="1:52" s="274" customFormat="1" ht="30" customHeight="1">
      <c r="A19" s="420"/>
      <c r="B19" s="421"/>
      <c r="C19" s="421"/>
      <c r="D19" s="421"/>
      <c r="E19" s="421"/>
      <c r="F19" s="421"/>
      <c r="G19" s="421"/>
      <c r="H19" s="421"/>
      <c r="I19" s="421"/>
      <c r="J19" s="421"/>
      <c r="K19" s="421"/>
      <c r="L19" s="421"/>
      <c r="M19" s="421"/>
      <c r="N19" s="421"/>
      <c r="O19" s="421"/>
      <c r="P19" s="421"/>
      <c r="Q19" s="421"/>
      <c r="R19" s="421"/>
      <c r="S19" s="421"/>
      <c r="T19" s="421"/>
      <c r="U19" s="422"/>
      <c r="V19" s="420"/>
      <c r="W19" s="421"/>
      <c r="X19" s="421"/>
      <c r="Y19" s="421"/>
      <c r="Z19" s="421"/>
      <c r="AA19" s="421"/>
      <c r="AB19" s="421"/>
      <c r="AC19" s="421"/>
      <c r="AD19" s="421"/>
      <c r="AE19" s="421"/>
      <c r="AF19" s="421"/>
      <c r="AG19" s="421"/>
      <c r="AH19" s="421"/>
      <c r="AI19" s="421"/>
      <c r="AJ19" s="421"/>
      <c r="AK19" s="421"/>
      <c r="AL19" s="421"/>
      <c r="AM19" s="421"/>
      <c r="AN19" s="421"/>
      <c r="AO19" s="421"/>
      <c r="AP19" s="422"/>
      <c r="AU19" s="274">
        <v>16</v>
      </c>
      <c r="AV19" s="274" t="s">
        <v>69</v>
      </c>
      <c r="AW19" s="285" t="str">
        <f>Y26</f>
        <v>R10</v>
      </c>
    </row>
    <row r="20" spans="1:52" s="274" customFormat="1" ht="30" customHeight="1">
      <c r="A20" s="420"/>
      <c r="B20" s="421"/>
      <c r="C20" s="421"/>
      <c r="D20" s="421"/>
      <c r="E20" s="421"/>
      <c r="F20" s="421"/>
      <c r="G20" s="421"/>
      <c r="H20" s="421"/>
      <c r="I20" s="421"/>
      <c r="J20" s="421"/>
      <c r="K20" s="421"/>
      <c r="L20" s="421"/>
      <c r="M20" s="421"/>
      <c r="N20" s="421"/>
      <c r="O20" s="421"/>
      <c r="P20" s="421"/>
      <c r="Q20" s="421"/>
      <c r="R20" s="421"/>
      <c r="S20" s="421"/>
      <c r="T20" s="421"/>
      <c r="U20" s="422"/>
      <c r="V20" s="420"/>
      <c r="W20" s="421"/>
      <c r="X20" s="421"/>
      <c r="Y20" s="421"/>
      <c r="Z20" s="421"/>
      <c r="AA20" s="421"/>
      <c r="AB20" s="421"/>
      <c r="AC20" s="421"/>
      <c r="AD20" s="421"/>
      <c r="AE20" s="421"/>
      <c r="AF20" s="421"/>
      <c r="AG20" s="421"/>
      <c r="AH20" s="421"/>
      <c r="AI20" s="421"/>
      <c r="AJ20" s="421"/>
      <c r="AK20" s="421"/>
      <c r="AL20" s="421"/>
      <c r="AM20" s="421"/>
      <c r="AN20" s="421"/>
      <c r="AO20" s="421"/>
      <c r="AP20" s="422"/>
      <c r="AU20" s="274">
        <v>17</v>
      </c>
      <c r="AV20" s="274" t="s">
        <v>384</v>
      </c>
      <c r="AW20" s="287">
        <f>M26</f>
        <v>0</v>
      </c>
    </row>
    <row r="21" spans="1:52" s="274" customFormat="1" ht="30" customHeight="1">
      <c r="A21" s="420"/>
      <c r="B21" s="421"/>
      <c r="C21" s="421"/>
      <c r="D21" s="421"/>
      <c r="E21" s="421"/>
      <c r="F21" s="421"/>
      <c r="G21" s="421"/>
      <c r="H21" s="421"/>
      <c r="I21" s="421"/>
      <c r="J21" s="421"/>
      <c r="K21" s="421"/>
      <c r="L21" s="421"/>
      <c r="M21" s="421"/>
      <c r="N21" s="421"/>
      <c r="O21" s="421"/>
      <c r="P21" s="421"/>
      <c r="Q21" s="421"/>
      <c r="R21" s="421"/>
      <c r="S21" s="421"/>
      <c r="T21" s="421"/>
      <c r="U21" s="422"/>
      <c r="V21" s="420"/>
      <c r="W21" s="421"/>
      <c r="X21" s="421"/>
      <c r="Y21" s="421"/>
      <c r="Z21" s="421"/>
      <c r="AA21" s="421"/>
      <c r="AB21" s="421"/>
      <c r="AC21" s="421"/>
      <c r="AD21" s="421"/>
      <c r="AE21" s="421"/>
      <c r="AF21" s="421"/>
      <c r="AG21" s="421"/>
      <c r="AH21" s="421"/>
      <c r="AI21" s="421"/>
      <c r="AJ21" s="421"/>
      <c r="AK21" s="421"/>
      <c r="AL21" s="421"/>
      <c r="AM21" s="421"/>
      <c r="AN21" s="421"/>
      <c r="AO21" s="421"/>
      <c r="AP21" s="422"/>
      <c r="AU21" s="274">
        <v>18</v>
      </c>
      <c r="AV21" s="274" t="s">
        <v>385</v>
      </c>
      <c r="AW21" s="287">
        <f>Q26</f>
        <v>0</v>
      </c>
    </row>
    <row r="22" spans="1:52" s="274" customFormat="1" ht="30" customHeight="1">
      <c r="A22" s="420"/>
      <c r="B22" s="421"/>
      <c r="C22" s="421"/>
      <c r="D22" s="421"/>
      <c r="E22" s="421"/>
      <c r="F22" s="421"/>
      <c r="G22" s="421"/>
      <c r="H22" s="421"/>
      <c r="I22" s="421"/>
      <c r="J22" s="421"/>
      <c r="K22" s="421"/>
      <c r="L22" s="421"/>
      <c r="M22" s="421"/>
      <c r="N22" s="421"/>
      <c r="O22" s="421"/>
      <c r="P22" s="421"/>
      <c r="Q22" s="421"/>
      <c r="R22" s="421"/>
      <c r="S22" s="421"/>
      <c r="T22" s="421"/>
      <c r="U22" s="422"/>
      <c r="V22" s="420"/>
      <c r="W22" s="421"/>
      <c r="X22" s="421"/>
      <c r="Y22" s="421"/>
      <c r="Z22" s="421"/>
      <c r="AA22" s="421"/>
      <c r="AB22" s="421"/>
      <c r="AC22" s="421"/>
      <c r="AD22" s="421"/>
      <c r="AE22" s="421"/>
      <c r="AF22" s="421"/>
      <c r="AG22" s="421"/>
      <c r="AH22" s="421"/>
      <c r="AI22" s="421"/>
      <c r="AJ22" s="421"/>
      <c r="AK22" s="421"/>
      <c r="AL22" s="421"/>
      <c r="AM22" s="421"/>
      <c r="AN22" s="421"/>
      <c r="AO22" s="421"/>
      <c r="AP22" s="422"/>
      <c r="AU22" s="274">
        <v>19</v>
      </c>
      <c r="AV22" s="274" t="s">
        <v>386</v>
      </c>
      <c r="AW22" s="289" t="str">
        <f>U26</f>
        <v/>
      </c>
    </row>
    <row r="23" spans="1:52" s="274" customFormat="1" ht="30" customHeight="1">
      <c r="A23" s="423"/>
      <c r="B23" s="424"/>
      <c r="C23" s="424"/>
      <c r="D23" s="424"/>
      <c r="E23" s="424"/>
      <c r="F23" s="424"/>
      <c r="G23" s="424"/>
      <c r="H23" s="424"/>
      <c r="I23" s="424"/>
      <c r="J23" s="424"/>
      <c r="K23" s="424"/>
      <c r="L23" s="424"/>
      <c r="M23" s="424"/>
      <c r="N23" s="424"/>
      <c r="O23" s="424"/>
      <c r="P23" s="424"/>
      <c r="Q23" s="424"/>
      <c r="R23" s="424"/>
      <c r="S23" s="424"/>
      <c r="T23" s="424"/>
      <c r="U23" s="425"/>
      <c r="V23" s="423"/>
      <c r="W23" s="424"/>
      <c r="X23" s="424"/>
      <c r="Y23" s="424"/>
      <c r="Z23" s="424"/>
      <c r="AA23" s="424"/>
      <c r="AB23" s="424"/>
      <c r="AC23" s="424"/>
      <c r="AD23" s="424"/>
      <c r="AE23" s="424"/>
      <c r="AF23" s="424"/>
      <c r="AG23" s="424"/>
      <c r="AH23" s="424"/>
      <c r="AI23" s="424"/>
      <c r="AJ23" s="424"/>
      <c r="AK23" s="424"/>
      <c r="AL23" s="424"/>
      <c r="AM23" s="424"/>
      <c r="AN23" s="424"/>
      <c r="AO23" s="424"/>
      <c r="AP23" s="425"/>
      <c r="AU23" s="274">
        <v>20</v>
      </c>
      <c r="AV23" s="274" t="s">
        <v>387</v>
      </c>
      <c r="AW23" s="285" t="str">
        <f>IF(ISBLANK(A29)," ",A29)</f>
        <v xml:space="preserve"> </v>
      </c>
    </row>
    <row r="24" spans="1:52" s="274" customFormat="1" ht="30" customHeight="1">
      <c r="A24" s="373" t="s">
        <v>434</v>
      </c>
      <c r="B24" s="373"/>
      <c r="C24" s="373"/>
      <c r="D24" s="373"/>
      <c r="E24" s="373"/>
      <c r="F24" s="373"/>
      <c r="G24" s="373"/>
      <c r="H24" s="373"/>
      <c r="I24" s="373"/>
      <c r="J24" s="373"/>
      <c r="K24" s="373"/>
      <c r="L24" s="373"/>
      <c r="M24" s="372" t="s">
        <v>68</v>
      </c>
      <c r="N24" s="372"/>
      <c r="O24" s="372"/>
      <c r="P24" s="372"/>
      <c r="Q24" s="369"/>
      <c r="R24" s="370"/>
      <c r="S24" s="370"/>
      <c r="T24" s="370"/>
      <c r="U24" s="370"/>
      <c r="V24" s="370"/>
      <c r="W24" s="370"/>
      <c r="X24" s="371"/>
      <c r="Y24" s="328" t="s">
        <v>70</v>
      </c>
      <c r="Z24" s="328"/>
      <c r="AA24" s="328"/>
      <c r="AB24" s="328"/>
      <c r="AC24" s="328"/>
      <c r="AD24" s="328"/>
      <c r="AE24" s="328"/>
      <c r="AF24" s="328"/>
      <c r="AG24" s="328"/>
      <c r="AH24" s="328"/>
      <c r="AI24" s="328"/>
      <c r="AJ24" s="328"/>
      <c r="AK24" s="328"/>
      <c r="AL24" s="328"/>
      <c r="AM24" s="328"/>
      <c r="AN24" s="328"/>
      <c r="AO24" s="328"/>
      <c r="AP24" s="328"/>
      <c r="AU24" s="274">
        <v>21</v>
      </c>
      <c r="AV24" s="274" t="s">
        <v>388</v>
      </c>
      <c r="AW24" s="285" t="str">
        <f>IF(ISBLANK(K29)," ",K29)</f>
        <v xml:space="preserve"> </v>
      </c>
    </row>
    <row r="25" spans="1:52" s="274" customFormat="1" ht="30" customHeight="1">
      <c r="A25" s="376" t="s">
        <v>71</v>
      </c>
      <c r="B25" s="376"/>
      <c r="C25" s="376"/>
      <c r="D25" s="376"/>
      <c r="E25" s="373" t="s">
        <v>72</v>
      </c>
      <c r="F25" s="373"/>
      <c r="G25" s="373"/>
      <c r="H25" s="373"/>
      <c r="I25" s="373" t="s">
        <v>73</v>
      </c>
      <c r="J25" s="373"/>
      <c r="K25" s="373"/>
      <c r="L25" s="373"/>
      <c r="M25" s="326" t="s">
        <v>76</v>
      </c>
      <c r="N25" s="326"/>
      <c r="O25" s="326"/>
      <c r="P25" s="326"/>
      <c r="Q25" s="326" t="s">
        <v>77</v>
      </c>
      <c r="R25" s="326"/>
      <c r="S25" s="326"/>
      <c r="T25" s="326"/>
      <c r="U25" s="309" t="s">
        <v>78</v>
      </c>
      <c r="V25" s="310"/>
      <c r="W25" s="310"/>
      <c r="X25" s="311"/>
      <c r="Y25" s="326" t="s">
        <v>74</v>
      </c>
      <c r="Z25" s="326"/>
      <c r="AA25" s="326"/>
      <c r="AB25" s="326"/>
      <c r="AC25" s="326" t="s">
        <v>75</v>
      </c>
      <c r="AD25" s="326"/>
      <c r="AE25" s="326"/>
      <c r="AF25" s="326"/>
      <c r="AG25" s="326"/>
      <c r="AH25" s="326"/>
      <c r="AI25" s="326"/>
      <c r="AJ25" s="326"/>
      <c r="AK25" s="326"/>
      <c r="AL25" s="326"/>
      <c r="AM25" s="326"/>
      <c r="AN25" s="326"/>
      <c r="AO25" s="326"/>
      <c r="AP25" s="326"/>
      <c r="AU25" s="274">
        <v>22</v>
      </c>
      <c r="AV25" s="274" t="s">
        <v>246</v>
      </c>
      <c r="AW25" s="285" t="str">
        <f>IF(ISBLANK(F29)," ",F29)</f>
        <v xml:space="preserve"> </v>
      </c>
      <c r="AX25" s="280"/>
      <c r="AY25" s="280"/>
      <c r="AZ25" s="280"/>
    </row>
    <row r="26" spans="1:52" s="274" customFormat="1" ht="30" customHeight="1">
      <c r="A26" s="375">
        <f>【様式2】取組主体計画!K30</f>
        <v>12</v>
      </c>
      <c r="B26" s="375"/>
      <c r="C26" s="375"/>
      <c r="D26" s="375"/>
      <c r="E26" s="401">
        <f>【様式2】取組主体計画!L30</f>
        <v>15</v>
      </c>
      <c r="F26" s="401"/>
      <c r="G26" s="401"/>
      <c r="H26" s="401"/>
      <c r="I26" s="374">
        <f>E26-A26</f>
        <v>3</v>
      </c>
      <c r="J26" s="374"/>
      <c r="K26" s="374"/>
      <c r="L26" s="374"/>
      <c r="M26" s="380"/>
      <c r="N26" s="380"/>
      <c r="O26" s="380"/>
      <c r="P26" s="380"/>
      <c r="Q26" s="380"/>
      <c r="R26" s="380"/>
      <c r="S26" s="380"/>
      <c r="T26" s="380"/>
      <c r="U26" s="377" t="str">
        <f>IF((ISBLANK(M26)),"",(IF(M26=0,"皆増",Q26/M26-1)))</f>
        <v/>
      </c>
      <c r="V26" s="378"/>
      <c r="W26" s="378"/>
      <c r="X26" s="379"/>
      <c r="Y26" s="412" t="s">
        <v>99</v>
      </c>
      <c r="Z26" s="412"/>
      <c r="AA26" s="412"/>
      <c r="AB26" s="412"/>
      <c r="AC26" s="413"/>
      <c r="AD26" s="413"/>
      <c r="AE26" s="413"/>
      <c r="AF26" s="413"/>
      <c r="AG26" s="413"/>
      <c r="AH26" s="413"/>
      <c r="AI26" s="413"/>
      <c r="AJ26" s="413"/>
      <c r="AK26" s="413"/>
      <c r="AL26" s="413"/>
      <c r="AM26" s="413"/>
      <c r="AN26" s="413"/>
      <c r="AO26" s="413"/>
      <c r="AP26" s="413"/>
      <c r="AU26" s="274">
        <v>23</v>
      </c>
      <c r="AV26" s="274" t="s">
        <v>88</v>
      </c>
      <c r="AW26" s="287">
        <f>P28</f>
        <v>0</v>
      </c>
      <c r="AX26" s="280"/>
      <c r="AY26" s="280"/>
      <c r="AZ26" s="280"/>
    </row>
    <row r="27" spans="1:52" s="274" customFormat="1" ht="30" customHeight="1">
      <c r="A27" s="328" t="s">
        <v>247</v>
      </c>
      <c r="B27" s="328"/>
      <c r="C27" s="328"/>
      <c r="D27" s="328"/>
      <c r="E27" s="328"/>
      <c r="F27" s="328"/>
      <c r="G27" s="328"/>
      <c r="H27" s="328"/>
      <c r="I27" s="328"/>
      <c r="J27" s="328"/>
      <c r="K27" s="328"/>
      <c r="L27" s="328"/>
      <c r="M27" s="328"/>
      <c r="N27" s="328"/>
      <c r="O27" s="328"/>
      <c r="P27" s="310" t="s">
        <v>406</v>
      </c>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1"/>
      <c r="AU27" s="274">
        <v>24</v>
      </c>
      <c r="AV27" s="274" t="s">
        <v>135</v>
      </c>
      <c r="AW27" s="287">
        <f>I30</f>
        <v>0</v>
      </c>
      <c r="AX27" s="280"/>
      <c r="AY27" s="280"/>
      <c r="AZ27" s="280"/>
    </row>
    <row r="28" spans="1:52" s="274" customFormat="1" ht="30" customHeight="1">
      <c r="A28" s="406" t="s">
        <v>447</v>
      </c>
      <c r="B28" s="406"/>
      <c r="C28" s="406"/>
      <c r="D28" s="406"/>
      <c r="E28" s="406"/>
      <c r="F28" s="406" t="s">
        <v>246</v>
      </c>
      <c r="G28" s="406"/>
      <c r="H28" s="406"/>
      <c r="I28" s="406"/>
      <c r="J28" s="406"/>
      <c r="K28" s="408"/>
      <c r="L28" s="409"/>
      <c r="M28" s="409"/>
      <c r="N28" s="409"/>
      <c r="O28" s="410"/>
      <c r="P28" s="360"/>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2"/>
      <c r="AU28" s="274">
        <v>25</v>
      </c>
      <c r="AV28" s="274" t="s">
        <v>89</v>
      </c>
      <c r="AW28" s="287">
        <f>I38</f>
        <v>0</v>
      </c>
      <c r="AX28" s="280"/>
      <c r="AY28" s="280"/>
      <c r="AZ28" s="280"/>
    </row>
    <row r="29" spans="1:52" s="274" customFormat="1" ht="30" customHeight="1">
      <c r="A29" s="407"/>
      <c r="B29" s="407"/>
      <c r="C29" s="407"/>
      <c r="D29" s="407"/>
      <c r="E29" s="407"/>
      <c r="F29" s="407"/>
      <c r="G29" s="407"/>
      <c r="H29" s="407"/>
      <c r="I29" s="407"/>
      <c r="J29" s="407"/>
      <c r="K29" s="411"/>
      <c r="L29" s="411"/>
      <c r="M29" s="411"/>
      <c r="N29" s="411"/>
      <c r="O29" s="411"/>
      <c r="P29" s="363"/>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5"/>
      <c r="AU29" s="274">
        <v>26</v>
      </c>
      <c r="AV29" s="274" t="s">
        <v>90</v>
      </c>
      <c r="AW29" s="287">
        <f>M38</f>
        <v>0</v>
      </c>
      <c r="AX29" s="280"/>
      <c r="AY29" s="280"/>
      <c r="AZ29" s="280"/>
    </row>
    <row r="30" spans="1:52" s="274" customFormat="1" ht="30" customHeight="1">
      <c r="A30" s="341" t="s">
        <v>79</v>
      </c>
      <c r="B30" s="342"/>
      <c r="C30" s="342"/>
      <c r="D30" s="342"/>
      <c r="E30" s="342"/>
      <c r="F30" s="342"/>
      <c r="G30" s="342"/>
      <c r="H30" s="343"/>
      <c r="I30" s="358">
        <f>補助金額計算書【省エネ・省力化設備等】!D36+補助金額計算書【園芸ハウス導入】!D6</f>
        <v>0</v>
      </c>
      <c r="J30" s="359"/>
      <c r="K30" s="359"/>
      <c r="L30" s="359"/>
      <c r="M30" s="359"/>
      <c r="N30" s="359"/>
      <c r="O30" s="49" t="s">
        <v>80</v>
      </c>
      <c r="P30" s="363"/>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5"/>
      <c r="AU30" s="274">
        <v>27</v>
      </c>
      <c r="AV30" s="274" t="s">
        <v>92</v>
      </c>
      <c r="AW30" s="287">
        <f>AE38</f>
        <v>0</v>
      </c>
      <c r="AX30" s="280"/>
      <c r="AY30" s="280"/>
      <c r="AZ30" s="280"/>
    </row>
    <row r="31" spans="1:52" s="274" customFormat="1" ht="30" customHeight="1">
      <c r="A31" s="341" t="s">
        <v>81</v>
      </c>
      <c r="B31" s="342"/>
      <c r="C31" s="342"/>
      <c r="D31" s="342"/>
      <c r="E31" s="342"/>
      <c r="F31" s="342"/>
      <c r="G31" s="342"/>
      <c r="H31" s="343"/>
      <c r="I31" s="358">
        <f>補助金額計算書【省エネ・省力化設備等】!E36+補助金額計算書【園芸ハウス導入】!E6</f>
        <v>0</v>
      </c>
      <c r="J31" s="359"/>
      <c r="K31" s="359"/>
      <c r="L31" s="359"/>
      <c r="M31" s="359"/>
      <c r="N31" s="359"/>
      <c r="O31" s="49" t="s">
        <v>80</v>
      </c>
      <c r="P31" s="363"/>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5"/>
      <c r="AU31" s="274">
        <v>28</v>
      </c>
      <c r="AV31" s="280" t="s">
        <v>97</v>
      </c>
      <c r="AW31" s="290">
        <f>AI38</f>
        <v>0</v>
      </c>
      <c r="AX31" s="280"/>
      <c r="AY31" s="280"/>
      <c r="AZ31" s="280"/>
    </row>
    <row r="32" spans="1:52" s="274" customFormat="1" ht="30" customHeight="1">
      <c r="A32" s="344" t="s">
        <v>82</v>
      </c>
      <c r="B32" s="345"/>
      <c r="C32" s="345"/>
      <c r="D32" s="345"/>
      <c r="E32" s="345"/>
      <c r="F32" s="345"/>
      <c r="G32" s="345"/>
      <c r="H32" s="346"/>
      <c r="I32" s="402">
        <f>I30-I31</f>
        <v>0</v>
      </c>
      <c r="J32" s="403"/>
      <c r="K32" s="403"/>
      <c r="L32" s="403"/>
      <c r="M32" s="403"/>
      <c r="N32" s="403"/>
      <c r="O32" s="281" t="s">
        <v>80</v>
      </c>
      <c r="P32" s="363"/>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5"/>
      <c r="AU32" s="274">
        <v>29</v>
      </c>
      <c r="AV32" s="280"/>
      <c r="AW32" s="280"/>
      <c r="AX32" s="280"/>
      <c r="AY32" s="280"/>
      <c r="AZ32" s="280"/>
    </row>
    <row r="33" spans="1:52" s="274" customFormat="1" ht="30" customHeight="1">
      <c r="A33" s="347"/>
      <c r="B33" s="348"/>
      <c r="C33" s="348"/>
      <c r="D33" s="348"/>
      <c r="E33" s="348"/>
      <c r="F33" s="348"/>
      <c r="G33" s="348"/>
      <c r="H33" s="349"/>
      <c r="I33" s="404"/>
      <c r="J33" s="405"/>
      <c r="K33" s="405"/>
      <c r="L33" s="405"/>
      <c r="M33" s="405"/>
      <c r="N33" s="405"/>
      <c r="O33" s="405"/>
      <c r="P33" s="366"/>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8"/>
      <c r="AV33" s="280"/>
      <c r="AW33" s="280"/>
      <c r="AX33" s="280"/>
      <c r="AY33" s="280"/>
      <c r="AZ33" s="280"/>
    </row>
    <row r="34" spans="1:52" ht="28.5" customHeight="1">
      <c r="A34" s="344" t="s">
        <v>83</v>
      </c>
      <c r="B34" s="345"/>
      <c r="C34" s="345"/>
      <c r="D34" s="345"/>
      <c r="E34" s="345"/>
      <c r="F34" s="345"/>
      <c r="G34" s="345"/>
      <c r="H34" s="346"/>
      <c r="I34" s="344" t="s">
        <v>125</v>
      </c>
      <c r="J34" s="345"/>
      <c r="K34" s="345"/>
      <c r="L34" s="346"/>
      <c r="M34" s="341" t="s">
        <v>440</v>
      </c>
      <c r="N34" s="342"/>
      <c r="O34" s="342"/>
      <c r="P34" s="342"/>
      <c r="Q34" s="342"/>
      <c r="R34" s="343"/>
      <c r="S34" s="341" t="s">
        <v>441</v>
      </c>
      <c r="T34" s="342"/>
      <c r="U34" s="342"/>
      <c r="V34" s="342"/>
      <c r="W34" s="342"/>
      <c r="X34" s="342"/>
      <c r="Y34" s="342"/>
      <c r="Z34" s="342"/>
      <c r="AA34" s="342"/>
      <c r="AB34" s="342"/>
      <c r="AC34" s="342"/>
      <c r="AD34" s="342"/>
      <c r="AE34" s="342"/>
      <c r="AF34" s="342"/>
      <c r="AG34" s="342"/>
      <c r="AH34" s="343"/>
      <c r="AI34" s="341" t="s">
        <v>442</v>
      </c>
      <c r="AJ34" s="342"/>
      <c r="AK34" s="342"/>
      <c r="AL34" s="342"/>
      <c r="AM34" s="342"/>
      <c r="AN34" s="342"/>
      <c r="AO34" s="342"/>
      <c r="AP34" s="343"/>
    </row>
    <row r="35" spans="1:52" ht="28.5" customHeight="1">
      <c r="A35" s="347"/>
      <c r="B35" s="348"/>
      <c r="C35" s="348"/>
      <c r="D35" s="348"/>
      <c r="E35" s="348"/>
      <c r="F35" s="348"/>
      <c r="G35" s="348"/>
      <c r="H35" s="349"/>
      <c r="I35" s="347"/>
      <c r="J35" s="348"/>
      <c r="K35" s="348"/>
      <c r="L35" s="349"/>
      <c r="M35" s="341" t="s">
        <v>84</v>
      </c>
      <c r="N35" s="342"/>
      <c r="O35" s="342"/>
      <c r="P35" s="343"/>
      <c r="Q35" s="341" t="s">
        <v>85</v>
      </c>
      <c r="R35" s="343"/>
      <c r="S35" s="432" t="s">
        <v>153</v>
      </c>
      <c r="T35" s="433"/>
      <c r="U35" s="433"/>
      <c r="V35" s="434"/>
      <c r="W35" s="341" t="s">
        <v>410</v>
      </c>
      <c r="X35" s="342"/>
      <c r="Y35" s="342"/>
      <c r="Z35" s="343"/>
      <c r="AA35" s="455"/>
      <c r="AB35" s="456"/>
      <c r="AC35" s="456"/>
      <c r="AD35" s="457"/>
      <c r="AE35" s="341" t="s">
        <v>411</v>
      </c>
      <c r="AF35" s="342"/>
      <c r="AG35" s="342"/>
      <c r="AH35" s="343"/>
      <c r="AI35" s="341" t="s">
        <v>86</v>
      </c>
      <c r="AJ35" s="342"/>
      <c r="AK35" s="342"/>
      <c r="AL35" s="343"/>
      <c r="AM35" s="449" t="s">
        <v>87</v>
      </c>
      <c r="AN35" s="450"/>
      <c r="AO35" s="450"/>
      <c r="AP35" s="451"/>
    </row>
    <row r="36" spans="1:52" ht="28.5" customHeight="1">
      <c r="A36" s="414" t="s">
        <v>452</v>
      </c>
      <c r="B36" s="415"/>
      <c r="C36" s="415"/>
      <c r="D36" s="415"/>
      <c r="E36" s="415"/>
      <c r="F36" s="415"/>
      <c r="G36" s="415"/>
      <c r="H36" s="416"/>
      <c r="I36" s="358">
        <f>補助金額計算書【省エネ・省力化設備等】!G43</f>
        <v>0</v>
      </c>
      <c r="J36" s="359"/>
      <c r="K36" s="359"/>
      <c r="L36" s="426"/>
      <c r="M36" s="358">
        <f>補助金額計算書【省エネ・省力化設備等】!I45</f>
        <v>0</v>
      </c>
      <c r="N36" s="359"/>
      <c r="O36" s="359"/>
      <c r="P36" s="426"/>
      <c r="Q36" s="427" t="str">
        <f>IF((I36=0),"",(M36/I36))</f>
        <v/>
      </c>
      <c r="R36" s="428"/>
      <c r="S36" s="358">
        <f>ROUNDDOWN(I36/3,0)</f>
        <v>0</v>
      </c>
      <c r="T36" s="359"/>
      <c r="U36" s="359"/>
      <c r="V36" s="426"/>
      <c r="W36" s="414" t="s">
        <v>383</v>
      </c>
      <c r="X36" s="415"/>
      <c r="Y36" s="415"/>
      <c r="Z36" s="416"/>
      <c r="AA36" s="429"/>
      <c r="AB36" s="430"/>
      <c r="AC36" s="430"/>
      <c r="AD36" s="431"/>
      <c r="AE36" s="358">
        <f>MIN(S36:Z36)</f>
        <v>0</v>
      </c>
      <c r="AF36" s="359"/>
      <c r="AG36" s="359"/>
      <c r="AH36" s="426"/>
      <c r="AI36" s="358">
        <f>補助金額計算書【省エネ・省力化設備等】!I43</f>
        <v>0</v>
      </c>
      <c r="AJ36" s="359"/>
      <c r="AK36" s="359"/>
      <c r="AL36" s="426"/>
      <c r="AM36" s="452"/>
      <c r="AN36" s="453"/>
      <c r="AO36" s="453"/>
      <c r="AP36" s="454"/>
    </row>
    <row r="37" spans="1:52" ht="28.5" customHeight="1">
      <c r="A37" s="414" t="s">
        <v>248</v>
      </c>
      <c r="B37" s="415"/>
      <c r="C37" s="415"/>
      <c r="D37" s="415"/>
      <c r="E37" s="415"/>
      <c r="F37" s="415"/>
      <c r="G37" s="415"/>
      <c r="H37" s="416"/>
      <c r="I37" s="358">
        <f>補助金額計算書【園芸ハウス導入】!W6</f>
        <v>0</v>
      </c>
      <c r="J37" s="359"/>
      <c r="K37" s="359"/>
      <c r="L37" s="426"/>
      <c r="M37" s="358">
        <f>補助金額計算書【園芸ハウス導入】!AD3</f>
        <v>0</v>
      </c>
      <c r="N37" s="359"/>
      <c r="O37" s="359"/>
      <c r="P37" s="426"/>
      <c r="Q37" s="427" t="str">
        <f t="shared" ref="Q37" si="0">IF((I37=0),"",(M37/I37))</f>
        <v/>
      </c>
      <c r="R37" s="428"/>
      <c r="S37" s="358">
        <f>ROUNDDOWN(I37/3,0)</f>
        <v>0</v>
      </c>
      <c r="T37" s="359"/>
      <c r="U37" s="359"/>
      <c r="V37" s="426"/>
      <c r="W37" s="414" t="s">
        <v>383</v>
      </c>
      <c r="X37" s="415"/>
      <c r="Y37" s="415"/>
      <c r="Z37" s="416"/>
      <c r="AA37" s="429"/>
      <c r="AB37" s="430"/>
      <c r="AC37" s="430"/>
      <c r="AD37" s="431"/>
      <c r="AE37" s="358">
        <f>MIN(S37:Z37)</f>
        <v>0</v>
      </c>
      <c r="AF37" s="359"/>
      <c r="AG37" s="359"/>
      <c r="AH37" s="426"/>
      <c r="AI37" s="358">
        <f>補助金額計算書【省エネ・省力化設備等】!I43</f>
        <v>0</v>
      </c>
      <c r="AJ37" s="359"/>
      <c r="AK37" s="359"/>
      <c r="AL37" s="426"/>
      <c r="AM37" s="452"/>
      <c r="AN37" s="453"/>
      <c r="AO37" s="453"/>
      <c r="AP37" s="454"/>
    </row>
    <row r="38" spans="1:52" ht="28.5" customHeight="1">
      <c r="A38" s="446" t="s">
        <v>91</v>
      </c>
      <c r="B38" s="446"/>
      <c r="C38" s="446"/>
      <c r="D38" s="446"/>
      <c r="E38" s="446"/>
      <c r="F38" s="446"/>
      <c r="G38" s="446"/>
      <c r="H38" s="446"/>
      <c r="I38" s="358">
        <f>SUM(I36:L37)</f>
        <v>0</v>
      </c>
      <c r="J38" s="359"/>
      <c r="K38" s="359"/>
      <c r="L38" s="426"/>
      <c r="M38" s="358">
        <f>SUM(M36:P37)</f>
        <v>0</v>
      </c>
      <c r="N38" s="359"/>
      <c r="O38" s="359"/>
      <c r="P38" s="426"/>
      <c r="Q38" s="447"/>
      <c r="R38" s="448"/>
      <c r="S38" s="358">
        <f>SUM(S36:V37)</f>
        <v>0</v>
      </c>
      <c r="T38" s="359"/>
      <c r="U38" s="359"/>
      <c r="V38" s="426"/>
      <c r="W38" s="358">
        <f>SUM(W36:Z37)</f>
        <v>0</v>
      </c>
      <c r="X38" s="359"/>
      <c r="Y38" s="359"/>
      <c r="Z38" s="426"/>
      <c r="AA38" s="447"/>
      <c r="AB38" s="458"/>
      <c r="AC38" s="458"/>
      <c r="AD38" s="448"/>
      <c r="AE38" s="358">
        <f>SUM(AE36:AH37)</f>
        <v>0</v>
      </c>
      <c r="AF38" s="359"/>
      <c r="AG38" s="359"/>
      <c r="AH38" s="426"/>
      <c r="AI38" s="358">
        <f>SUM(AI36:AL37)</f>
        <v>0</v>
      </c>
      <c r="AJ38" s="359"/>
      <c r="AK38" s="359"/>
      <c r="AL38" s="426"/>
      <c r="AM38" s="358">
        <f>SUM(AM36:AP37)</f>
        <v>0</v>
      </c>
      <c r="AN38" s="359"/>
      <c r="AO38" s="359"/>
      <c r="AP38" s="426"/>
    </row>
    <row r="39" spans="1:52" ht="28.5" customHeight="1">
      <c r="A39" s="441" t="s">
        <v>93</v>
      </c>
      <c r="B39" s="441"/>
      <c r="C39" s="441"/>
      <c r="D39" s="441"/>
      <c r="E39" s="441"/>
      <c r="F39" s="441"/>
      <c r="G39" s="442" t="s">
        <v>94</v>
      </c>
      <c r="H39" s="443"/>
      <c r="I39" s="443"/>
      <c r="J39" s="443"/>
      <c r="K39" s="443"/>
      <c r="L39" s="444"/>
      <c r="M39" s="442" t="s">
        <v>95</v>
      </c>
      <c r="N39" s="443"/>
      <c r="O39" s="443"/>
      <c r="P39" s="443"/>
      <c r="Q39" s="443"/>
      <c r="R39" s="444"/>
      <c r="S39" s="442" t="s">
        <v>96</v>
      </c>
      <c r="T39" s="443"/>
      <c r="U39" s="443"/>
      <c r="V39" s="443"/>
      <c r="W39" s="443"/>
      <c r="X39" s="444"/>
      <c r="Y39" s="440"/>
      <c r="Z39" s="440"/>
      <c r="AA39" s="440"/>
      <c r="AB39" s="440"/>
      <c r="AC39" s="440"/>
      <c r="AD39" s="440"/>
      <c r="AE39" s="435"/>
      <c r="AF39" s="436"/>
      <c r="AG39" s="436"/>
      <c r="AH39" s="436"/>
      <c r="AI39" s="436"/>
      <c r="AJ39" s="437"/>
      <c r="AK39" s="435"/>
      <c r="AL39" s="436"/>
      <c r="AM39" s="436"/>
      <c r="AN39" s="436"/>
      <c r="AO39" s="436"/>
      <c r="AP39" s="437"/>
    </row>
    <row r="40" spans="1:52" ht="28.5" customHeight="1">
      <c r="A40" s="439"/>
      <c r="B40" s="439"/>
      <c r="C40" s="439"/>
      <c r="D40" s="439"/>
      <c r="E40" s="439"/>
      <c r="F40" s="439"/>
      <c r="G40" s="439" t="s">
        <v>456</v>
      </c>
      <c r="H40" s="439"/>
      <c r="I40" s="439"/>
      <c r="J40" s="439"/>
      <c r="K40" s="439"/>
      <c r="L40" s="439"/>
      <c r="M40" s="439"/>
      <c r="N40" s="439"/>
      <c r="O40" s="439"/>
      <c r="P40" s="439"/>
      <c r="Q40" s="439"/>
      <c r="R40" s="439"/>
      <c r="S40" s="439"/>
      <c r="T40" s="439"/>
      <c r="U40" s="439"/>
      <c r="V40" s="439"/>
      <c r="W40" s="439"/>
      <c r="X40" s="439"/>
      <c r="Y40" s="438"/>
      <c r="Z40" s="438"/>
      <c r="AA40" s="438"/>
      <c r="AB40" s="438"/>
      <c r="AC40" s="438"/>
      <c r="AD40" s="438"/>
      <c r="AE40" s="438"/>
      <c r="AF40" s="438"/>
      <c r="AG40" s="438"/>
      <c r="AH40" s="438"/>
      <c r="AI40" s="438"/>
      <c r="AJ40" s="438"/>
      <c r="AK40" s="438"/>
      <c r="AL40" s="438"/>
      <c r="AM40" s="438"/>
      <c r="AN40" s="438"/>
      <c r="AO40" s="438"/>
      <c r="AP40" s="438"/>
    </row>
    <row r="41" spans="1:52" ht="21" customHeight="1">
      <c r="A41" s="282" t="s">
        <v>435</v>
      </c>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83"/>
      <c r="AI41" s="283"/>
      <c r="AJ41" s="283"/>
      <c r="AK41" s="283"/>
      <c r="AL41" s="283"/>
      <c r="AM41" s="283"/>
      <c r="AN41" s="283"/>
      <c r="AO41" s="279"/>
      <c r="AP41" s="279"/>
    </row>
    <row r="42" spans="1:52" ht="28.5" customHeight="1">
      <c r="A42" s="284"/>
      <c r="B42" s="284"/>
      <c r="C42" s="284"/>
      <c r="D42" s="284"/>
      <c r="E42" s="284"/>
      <c r="F42" s="284"/>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83"/>
      <c r="AI42" s="283"/>
      <c r="AJ42" s="283"/>
      <c r="AK42" s="283"/>
      <c r="AL42" s="283"/>
      <c r="AM42" s="283"/>
      <c r="AN42" s="283"/>
      <c r="AO42" s="279"/>
      <c r="AP42" s="279"/>
    </row>
    <row r="43" spans="1:52" ht="28.5" customHeight="1">
      <c r="AT43" s="280" t="s">
        <v>98</v>
      </c>
    </row>
    <row r="44" spans="1:52" ht="28.5" customHeight="1"/>
    <row r="45" spans="1:52" ht="28.5" customHeight="1"/>
    <row r="46" spans="1:52" ht="28.5" customHeight="1"/>
  </sheetData>
  <sheetProtection sheet="1" objects="1" scenarios="1" formatRows="0"/>
  <mergeCells count="137">
    <mergeCell ref="E1:AL2"/>
    <mergeCell ref="A38:H38"/>
    <mergeCell ref="M38:P38"/>
    <mergeCell ref="Q38:R38"/>
    <mergeCell ref="AI34:AP34"/>
    <mergeCell ref="AM35:AP35"/>
    <mergeCell ref="AI35:AL35"/>
    <mergeCell ref="AM36:AP36"/>
    <mergeCell ref="AI36:AL36"/>
    <mergeCell ref="AM37:AP37"/>
    <mergeCell ref="AI37:AL37"/>
    <mergeCell ref="I34:L35"/>
    <mergeCell ref="I36:L36"/>
    <mergeCell ref="I37:L37"/>
    <mergeCell ref="AA35:AD35"/>
    <mergeCell ref="A36:H36"/>
    <mergeCell ref="S38:V38"/>
    <mergeCell ref="W38:Z38"/>
    <mergeCell ref="AA38:AD38"/>
    <mergeCell ref="AE37:AH37"/>
    <mergeCell ref="AI38:AL38"/>
    <mergeCell ref="I38:L38"/>
    <mergeCell ref="AM38:AP38"/>
    <mergeCell ref="AE38:AH38"/>
    <mergeCell ref="AE39:AJ39"/>
    <mergeCell ref="AE40:AJ40"/>
    <mergeCell ref="AK39:AP39"/>
    <mergeCell ref="AK40:AP40"/>
    <mergeCell ref="S40:X40"/>
    <mergeCell ref="Y40:AD40"/>
    <mergeCell ref="A40:F40"/>
    <mergeCell ref="G40:L40"/>
    <mergeCell ref="M40:R40"/>
    <mergeCell ref="Y39:AD39"/>
    <mergeCell ref="A39:F39"/>
    <mergeCell ref="G39:L39"/>
    <mergeCell ref="M39:R39"/>
    <mergeCell ref="S39:X39"/>
    <mergeCell ref="A37:H37"/>
    <mergeCell ref="A16:U23"/>
    <mergeCell ref="V16:AP23"/>
    <mergeCell ref="A30:H30"/>
    <mergeCell ref="A31:H31"/>
    <mergeCell ref="A32:H33"/>
    <mergeCell ref="AE36:AH36"/>
    <mergeCell ref="M37:P37"/>
    <mergeCell ref="Q37:R37"/>
    <mergeCell ref="S37:V37"/>
    <mergeCell ref="W37:Z37"/>
    <mergeCell ref="AA37:AD37"/>
    <mergeCell ref="AE35:AH35"/>
    <mergeCell ref="M36:P36"/>
    <mergeCell ref="Q36:R36"/>
    <mergeCell ref="S36:V36"/>
    <mergeCell ref="W36:Z36"/>
    <mergeCell ref="AA36:AD36"/>
    <mergeCell ref="A34:H35"/>
    <mergeCell ref="M34:R34"/>
    <mergeCell ref="S34:AH34"/>
    <mergeCell ref="M35:P35"/>
    <mergeCell ref="Q35:R35"/>
    <mergeCell ref="S35:V35"/>
    <mergeCell ref="W35:Z35"/>
    <mergeCell ref="AG12:AP12"/>
    <mergeCell ref="AC13:AF13"/>
    <mergeCell ref="AG13:AP13"/>
    <mergeCell ref="A14:AP14"/>
    <mergeCell ref="A15:U15"/>
    <mergeCell ref="V15:AP15"/>
    <mergeCell ref="A11:G13"/>
    <mergeCell ref="H11:AB13"/>
    <mergeCell ref="E26:H26"/>
    <mergeCell ref="E25:H25"/>
    <mergeCell ref="I32:N32"/>
    <mergeCell ref="I33:O33"/>
    <mergeCell ref="A27:O27"/>
    <mergeCell ref="A28:E28"/>
    <mergeCell ref="A29:E29"/>
    <mergeCell ref="K28:O28"/>
    <mergeCell ref="K29:O29"/>
    <mergeCell ref="F28:J28"/>
    <mergeCell ref="F29:J29"/>
    <mergeCell ref="Y24:AP24"/>
    <mergeCell ref="Y26:AB26"/>
    <mergeCell ref="Y25:AB25"/>
    <mergeCell ref="AC26:AP26"/>
    <mergeCell ref="H7:AB8"/>
    <mergeCell ref="AG5:AL5"/>
    <mergeCell ref="AM5:AN5"/>
    <mergeCell ref="AO5:AP5"/>
    <mergeCell ref="AG6:AL6"/>
    <mergeCell ref="AM6:AN6"/>
    <mergeCell ref="AO6:AP6"/>
    <mergeCell ref="AG7:AL7"/>
    <mergeCell ref="AM7:AN7"/>
    <mergeCell ref="AO7:AP7"/>
    <mergeCell ref="I30:N30"/>
    <mergeCell ref="I31:N31"/>
    <mergeCell ref="P27:AP27"/>
    <mergeCell ref="P28:AP33"/>
    <mergeCell ref="Q24:X24"/>
    <mergeCell ref="M24:P24"/>
    <mergeCell ref="A24:L24"/>
    <mergeCell ref="I26:L26"/>
    <mergeCell ref="I25:L25"/>
    <mergeCell ref="A26:D26"/>
    <mergeCell ref="A25:D25"/>
    <mergeCell ref="U25:X25"/>
    <mergeCell ref="U26:X26"/>
    <mergeCell ref="Q25:T25"/>
    <mergeCell ref="M25:P25"/>
    <mergeCell ref="Q26:T26"/>
    <mergeCell ref="M26:P26"/>
    <mergeCell ref="H4:AB4"/>
    <mergeCell ref="AC5:AF8"/>
    <mergeCell ref="AC4:AF4"/>
    <mergeCell ref="AG8:AN8"/>
    <mergeCell ref="A5:G6"/>
    <mergeCell ref="H5:AB6"/>
    <mergeCell ref="AC25:AP25"/>
    <mergeCell ref="A1:D1"/>
    <mergeCell ref="AJ3:AL3"/>
    <mergeCell ref="AM3:AP3"/>
    <mergeCell ref="A3:M3"/>
    <mergeCell ref="A4:G4"/>
    <mergeCell ref="AG9:AI10"/>
    <mergeCell ref="AJ9:AK9"/>
    <mergeCell ref="AM9:AN9"/>
    <mergeCell ref="AJ10:AK10"/>
    <mergeCell ref="AM10:AN10"/>
    <mergeCell ref="AG11:AN11"/>
    <mergeCell ref="AC12:AF12"/>
    <mergeCell ref="A9:G10"/>
    <mergeCell ref="H9:AB10"/>
    <mergeCell ref="AC9:AF11"/>
    <mergeCell ref="AG4:AP4"/>
    <mergeCell ref="A7:G8"/>
  </mergeCells>
  <phoneticPr fontId="2"/>
  <dataValidations count="2">
    <dataValidation type="list" allowBlank="1" showInputMessage="1" showErrorMessage="1" sqref="F29 A29" xr:uid="{17614F56-9108-4869-B367-129BF8469D86}">
      <formula1>"　,○"</formula1>
    </dataValidation>
    <dataValidation type="list" allowBlank="1" showInputMessage="1" showErrorMessage="1" sqref="H5" xr:uid="{8BF57A0A-DCE0-489A-802F-3319F8F1B0F3}">
      <formula1>"　,①農協等,②農業法人,③農業者団体,④農業者（販売農家）"</formula1>
    </dataValidation>
  </dataValidations>
  <pageMargins left="0.59055118110236227" right="0.39370078740157483" top="0.39370078740157483" bottom="0.39370078740157483" header="0.31496062992125984" footer="0.19685039370078741"/>
  <pageSetup paperSize="9" scale="61" orientation="portrait" r:id="rId1"/>
  <ignoredErrors>
    <ignoredError sqref="S36:V36 S37:V37 AI36:AL36 AI37:AL37 AF36:AH36 AE37:AH37 AE36 A26:H2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D2CEDDF-B1E5-453B-8CF4-302FC82E07EE}">
          <x14:formula1>
            <xm:f>'リスト（編集しないこと）'!$C$3:$C$5</xm:f>
          </x14:formula1>
          <xm:sqref>I33</xm:sqref>
        </x14:dataValidation>
        <x14:dataValidation type="list" allowBlank="1" showInputMessage="1" showErrorMessage="1" xr:uid="{A1858E93-D3C1-426D-985D-9876D993C517}">
          <x14:formula1>
            <xm:f>'リスト（編集しないこと）'!$H$3:$H$4</xm:f>
          </x14:formula1>
          <xm:sqref>Q24:X24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O53"/>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W15" sqref="W15"/>
    </sheetView>
  </sheetViews>
  <sheetFormatPr defaultColWidth="8.75" defaultRowHeight="18.75"/>
  <cols>
    <col min="1" max="1" width="4" style="53" customWidth="1"/>
    <col min="2" max="2" width="13.5" style="52" customWidth="1"/>
    <col min="3" max="3" width="5.5" style="52" customWidth="1"/>
    <col min="4" max="5" width="7" style="53" customWidth="1"/>
    <col min="6" max="6" width="15" style="53" customWidth="1"/>
    <col min="7" max="8" width="5.5" style="53" customWidth="1"/>
    <col min="9" max="9" width="9" style="53" customWidth="1"/>
    <col min="10" max="10" width="12" style="52" customWidth="1"/>
    <col min="11" max="12" width="6.5" style="53" customWidth="1"/>
    <col min="13" max="14" width="6.5" style="55" customWidth="1"/>
    <col min="15" max="20" width="6.5" style="53" customWidth="1"/>
    <col min="21" max="22" width="6.5" style="55" customWidth="1"/>
    <col min="23" max="23" width="12.5" style="53" customWidth="1"/>
    <col min="24" max="24" width="7" style="52" customWidth="1"/>
    <col min="25" max="25" width="7.5" style="52" customWidth="1"/>
    <col min="26" max="26" width="26" style="53" customWidth="1"/>
    <col min="27" max="27" width="16" style="53" customWidth="1"/>
    <col min="28" max="28" width="20" style="53" customWidth="1"/>
    <col min="29" max="29" width="7" style="53" customWidth="1"/>
    <col min="30" max="30" width="9" style="53" customWidth="1"/>
    <col min="31" max="31" width="12" style="53" customWidth="1"/>
    <col min="32" max="33" width="10" style="53" customWidth="1"/>
    <col min="34" max="34" width="3" style="55" customWidth="1"/>
    <col min="35" max="35" width="9" style="53" customWidth="1"/>
    <col min="36" max="36" width="13.375" style="53" bestFit="1" customWidth="1"/>
    <col min="37" max="39" width="7.5" style="53" customWidth="1"/>
    <col min="40" max="41" width="12.5" style="53" customWidth="1"/>
    <col min="42" max="16384" width="8.75" style="53"/>
  </cols>
  <sheetData>
    <row r="1" spans="1:41" ht="21" customHeight="1" thickBot="1">
      <c r="A1" s="295" t="s">
        <v>444</v>
      </c>
      <c r="C1" s="53"/>
      <c r="D1" s="522" t="s">
        <v>18</v>
      </c>
      <c r="E1" s="523"/>
      <c r="F1" s="519"/>
      <c r="G1" s="520"/>
      <c r="H1" s="520"/>
      <c r="I1" s="521"/>
      <c r="K1" s="54" t="s">
        <v>400</v>
      </c>
      <c r="M1" s="53"/>
      <c r="N1" s="53"/>
      <c r="R1" s="54" t="s">
        <v>398</v>
      </c>
    </row>
    <row r="2" spans="1:41" ht="21" customHeight="1" thickBot="1">
      <c r="A2" s="120" t="s">
        <v>445</v>
      </c>
      <c r="B2" s="291"/>
      <c r="C2" s="53"/>
      <c r="D2" s="471" t="s">
        <v>24</v>
      </c>
      <c r="E2" s="472"/>
      <c r="F2" s="485"/>
      <c r="G2" s="486"/>
      <c r="H2" s="486"/>
      <c r="I2" s="526"/>
      <c r="K2" s="509" t="s">
        <v>28</v>
      </c>
      <c r="L2" s="508" t="s">
        <v>27</v>
      </c>
      <c r="M2" s="508"/>
      <c r="N2" s="508"/>
      <c r="O2" s="506" t="s">
        <v>373</v>
      </c>
      <c r="P2" s="492" t="s">
        <v>3</v>
      </c>
      <c r="R2" s="513" t="s">
        <v>432</v>
      </c>
      <c r="S2" s="511" t="s">
        <v>433</v>
      </c>
      <c r="AB2" s="56"/>
      <c r="AC2" s="57"/>
    </row>
    <row r="3" spans="1:41" ht="21" customHeight="1" thickBot="1">
      <c r="A3" s="518" t="s">
        <v>448</v>
      </c>
      <c r="B3" s="518"/>
      <c r="C3" s="53"/>
      <c r="D3" s="487" t="s">
        <v>14</v>
      </c>
      <c r="E3" s="488"/>
      <c r="F3" s="489"/>
      <c r="G3" s="490"/>
      <c r="H3" s="490"/>
      <c r="I3" s="491"/>
      <c r="J3" s="53"/>
      <c r="K3" s="510"/>
      <c r="L3" s="59" t="s">
        <v>19</v>
      </c>
      <c r="M3" s="59" t="s">
        <v>20</v>
      </c>
      <c r="N3" s="59" t="s">
        <v>21</v>
      </c>
      <c r="O3" s="507"/>
      <c r="P3" s="493"/>
      <c r="R3" s="514"/>
      <c r="S3" s="512"/>
      <c r="AB3" s="56"/>
      <c r="AC3" s="57"/>
    </row>
    <row r="4" spans="1:41" ht="21" customHeight="1" thickBot="1">
      <c r="A4" s="518"/>
      <c r="B4" s="518"/>
      <c r="C4" s="53"/>
      <c r="D4" s="487" t="s">
        <v>431</v>
      </c>
      <c r="E4" s="488"/>
      <c r="F4" s="485"/>
      <c r="G4" s="486"/>
      <c r="H4" s="486"/>
      <c r="I4" s="58" t="s">
        <v>162</v>
      </c>
      <c r="J4" s="53"/>
      <c r="K4" s="60" t="s">
        <v>29</v>
      </c>
      <c r="L4" s="61"/>
      <c r="M4" s="61"/>
      <c r="N4" s="61"/>
      <c r="O4" s="61"/>
      <c r="P4" s="104">
        <f>SUM(L4:O4)</f>
        <v>0</v>
      </c>
      <c r="R4" s="105" t="e">
        <f ca="1">ROUNDDOWN(AVERAGEIF($W$10:$AD$29,$AJ$14,$AD$10:$AD$29),0)</f>
        <v>#DIV/0!</v>
      </c>
      <c r="S4" s="104" t="e">
        <f ca="1">ROUNDDOWN(AVERAGEIF($W$10:$AD$29,$AJ$15,$AD$10:$AD$29),0)</f>
        <v>#DIV/0!</v>
      </c>
      <c r="AA4" s="57"/>
      <c r="AB4" s="57"/>
    </row>
    <row r="5" spans="1:41" ht="15" customHeight="1">
      <c r="A5" s="518"/>
      <c r="B5" s="518"/>
      <c r="D5" s="52"/>
      <c r="E5" s="52"/>
      <c r="F5" s="52"/>
      <c r="G5" s="52"/>
      <c r="H5" s="52"/>
      <c r="K5" s="62" t="s">
        <v>30</v>
      </c>
      <c r="L5" s="63">
        <v>3</v>
      </c>
      <c r="M5" s="63">
        <v>5</v>
      </c>
      <c r="N5" s="63">
        <v>3</v>
      </c>
      <c r="O5" s="63">
        <v>5</v>
      </c>
      <c r="P5" s="63">
        <v>16</v>
      </c>
      <c r="AA5" s="52"/>
      <c r="AB5" s="52"/>
    </row>
    <row r="6" spans="1:41" s="64" customFormat="1" ht="6" customHeight="1">
      <c r="B6" s="65"/>
      <c r="C6" s="65"/>
      <c r="J6" s="65"/>
      <c r="M6" s="66"/>
      <c r="N6" s="66"/>
      <c r="U6" s="66"/>
      <c r="V6" s="66"/>
      <c r="X6" s="65"/>
      <c r="Y6" s="65"/>
      <c r="AH6" s="66"/>
    </row>
    <row r="7" spans="1:41" ht="18" customHeight="1">
      <c r="A7" s="524" t="s">
        <v>4</v>
      </c>
      <c r="B7" s="465" t="s">
        <v>5</v>
      </c>
      <c r="C7" s="494" t="s">
        <v>16</v>
      </c>
      <c r="D7" s="476" t="s">
        <v>17</v>
      </c>
      <c r="E7" s="477"/>
      <c r="F7" s="478"/>
      <c r="G7" s="494" t="s">
        <v>6</v>
      </c>
      <c r="H7" s="495" t="s">
        <v>430</v>
      </c>
      <c r="I7" s="515" t="s">
        <v>399</v>
      </c>
      <c r="J7" s="494" t="s">
        <v>14</v>
      </c>
      <c r="K7" s="476" t="s">
        <v>8</v>
      </c>
      <c r="L7" s="478"/>
      <c r="M7" s="498" t="s">
        <v>11</v>
      </c>
      <c r="N7" s="499"/>
      <c r="O7" s="502" t="s">
        <v>9</v>
      </c>
      <c r="P7" s="503"/>
      <c r="Q7" s="502" t="s">
        <v>10</v>
      </c>
      <c r="R7" s="503"/>
      <c r="S7" s="502" t="s">
        <v>15</v>
      </c>
      <c r="T7" s="503"/>
      <c r="U7" s="498" t="s">
        <v>35</v>
      </c>
      <c r="V7" s="499"/>
      <c r="W7" s="515" t="s">
        <v>163</v>
      </c>
      <c r="X7" s="515" t="s">
        <v>391</v>
      </c>
      <c r="Y7" s="515" t="s">
        <v>420</v>
      </c>
      <c r="Z7" s="515" t="s">
        <v>7</v>
      </c>
      <c r="AA7" s="515"/>
      <c r="AB7" s="515"/>
      <c r="AC7" s="515"/>
      <c r="AD7" s="495" t="s">
        <v>419</v>
      </c>
      <c r="AE7" s="495" t="s">
        <v>443</v>
      </c>
      <c r="AF7" s="495" t="s">
        <v>160</v>
      </c>
      <c r="AG7" s="495" t="s">
        <v>242</v>
      </c>
      <c r="AH7" s="68"/>
      <c r="AI7" s="69"/>
    </row>
    <row r="8" spans="1:41" ht="18" customHeight="1">
      <c r="A8" s="524"/>
      <c r="B8" s="466"/>
      <c r="C8" s="494"/>
      <c r="D8" s="479"/>
      <c r="E8" s="480"/>
      <c r="F8" s="481"/>
      <c r="G8" s="494"/>
      <c r="H8" s="496"/>
      <c r="I8" s="515"/>
      <c r="J8" s="494"/>
      <c r="K8" s="482"/>
      <c r="L8" s="484"/>
      <c r="M8" s="500"/>
      <c r="N8" s="501"/>
      <c r="O8" s="504"/>
      <c r="P8" s="505"/>
      <c r="Q8" s="504"/>
      <c r="R8" s="505"/>
      <c r="S8" s="504"/>
      <c r="T8" s="505"/>
      <c r="U8" s="500"/>
      <c r="V8" s="501"/>
      <c r="W8" s="515"/>
      <c r="X8" s="515"/>
      <c r="Y8" s="515"/>
      <c r="Z8" s="496" t="s">
        <v>392</v>
      </c>
      <c r="AA8" s="495" t="s">
        <v>416</v>
      </c>
      <c r="AB8" s="495" t="s">
        <v>417</v>
      </c>
      <c r="AC8" s="495" t="s">
        <v>418</v>
      </c>
      <c r="AD8" s="496"/>
      <c r="AE8" s="496"/>
      <c r="AF8" s="496"/>
      <c r="AG8" s="496"/>
      <c r="AH8" s="68"/>
      <c r="AI8" s="69"/>
    </row>
    <row r="9" spans="1:41">
      <c r="A9" s="524"/>
      <c r="B9" s="467"/>
      <c r="C9" s="525"/>
      <c r="D9" s="482"/>
      <c r="E9" s="483"/>
      <c r="F9" s="484"/>
      <c r="G9" s="525"/>
      <c r="H9" s="497"/>
      <c r="I9" s="515"/>
      <c r="J9" s="494"/>
      <c r="K9" s="70" t="s">
        <v>0</v>
      </c>
      <c r="L9" s="70" t="s">
        <v>1</v>
      </c>
      <c r="M9" s="71" t="s">
        <v>0</v>
      </c>
      <c r="N9" s="71" t="s">
        <v>1</v>
      </c>
      <c r="O9" s="67" t="s">
        <v>0</v>
      </c>
      <c r="P9" s="67" t="s">
        <v>1</v>
      </c>
      <c r="Q9" s="67" t="s">
        <v>0</v>
      </c>
      <c r="R9" s="67" t="s">
        <v>1</v>
      </c>
      <c r="S9" s="67" t="s">
        <v>0</v>
      </c>
      <c r="T9" s="67" t="s">
        <v>1</v>
      </c>
      <c r="U9" s="71" t="s">
        <v>0</v>
      </c>
      <c r="V9" s="71" t="s">
        <v>1</v>
      </c>
      <c r="W9" s="515"/>
      <c r="X9" s="515"/>
      <c r="Y9" s="515"/>
      <c r="Z9" s="497"/>
      <c r="AA9" s="497"/>
      <c r="AB9" s="497"/>
      <c r="AC9" s="497"/>
      <c r="AD9" s="497"/>
      <c r="AE9" s="497"/>
      <c r="AF9" s="497"/>
      <c r="AG9" s="497"/>
      <c r="AH9" s="72"/>
      <c r="AI9" s="69"/>
    </row>
    <row r="10" spans="1:41">
      <c r="A10" s="73">
        <f>ROW()-9</f>
        <v>1</v>
      </c>
      <c r="B10" s="74" t="s">
        <v>12</v>
      </c>
      <c r="C10" s="73">
        <v>40</v>
      </c>
      <c r="D10" s="473"/>
      <c r="E10" s="474"/>
      <c r="F10" s="475"/>
      <c r="G10" s="73" t="s">
        <v>25</v>
      </c>
      <c r="H10" s="73" t="s">
        <v>25</v>
      </c>
      <c r="I10" s="75">
        <v>2</v>
      </c>
      <c r="J10" s="75"/>
      <c r="K10" s="76">
        <v>12</v>
      </c>
      <c r="L10" s="76">
        <v>15</v>
      </c>
      <c r="M10" s="76">
        <v>480</v>
      </c>
      <c r="N10" s="76">
        <v>693</v>
      </c>
      <c r="O10" s="76">
        <v>4000</v>
      </c>
      <c r="P10" s="76">
        <v>4200</v>
      </c>
      <c r="Q10" s="76">
        <v>100</v>
      </c>
      <c r="R10" s="76">
        <v>110</v>
      </c>
      <c r="S10" s="106">
        <f>O10*Q10/1000</f>
        <v>400</v>
      </c>
      <c r="T10" s="106">
        <f>+P10*R10/1000</f>
        <v>462</v>
      </c>
      <c r="U10" s="76">
        <v>200</v>
      </c>
      <c r="V10" s="76">
        <v>250</v>
      </c>
      <c r="W10" s="75" t="s">
        <v>415</v>
      </c>
      <c r="X10" s="73"/>
      <c r="Y10" s="77"/>
      <c r="Z10" s="75" t="s">
        <v>13</v>
      </c>
      <c r="AA10" s="75"/>
      <c r="AB10" s="75"/>
      <c r="AC10" s="75"/>
      <c r="AD10" s="78"/>
      <c r="AE10" s="78" t="s">
        <v>133</v>
      </c>
      <c r="AF10" s="79"/>
      <c r="AG10" s="79"/>
      <c r="AH10" s="80"/>
    </row>
    <row r="11" spans="1:41">
      <c r="A11" s="81">
        <f>ROW()-9</f>
        <v>2</v>
      </c>
      <c r="B11" s="82"/>
      <c r="C11" s="81"/>
      <c r="D11" s="459"/>
      <c r="E11" s="460"/>
      <c r="F11" s="461"/>
      <c r="G11" s="81"/>
      <c r="H11" s="81"/>
      <c r="I11" s="83"/>
      <c r="J11" s="83"/>
      <c r="K11" s="84"/>
      <c r="L11" s="84"/>
      <c r="M11" s="84"/>
      <c r="N11" s="84"/>
      <c r="O11" s="84"/>
      <c r="P11" s="84"/>
      <c r="Q11" s="84"/>
      <c r="R11" s="84"/>
      <c r="S11" s="107">
        <f t="shared" ref="S11:S12" si="0">O11*Q11/1000</f>
        <v>0</v>
      </c>
      <c r="T11" s="107">
        <f t="shared" ref="T11:T12" si="1">+P11*R11/1000</f>
        <v>0</v>
      </c>
      <c r="U11" s="84"/>
      <c r="V11" s="84"/>
      <c r="W11" s="83"/>
      <c r="X11" s="81"/>
      <c r="Y11" s="85"/>
      <c r="Z11" s="83"/>
      <c r="AA11" s="83"/>
      <c r="AB11" s="83"/>
      <c r="AC11" s="83"/>
      <c r="AD11" s="83"/>
      <c r="AE11" s="293" t="s">
        <v>134</v>
      </c>
      <c r="AF11" s="86"/>
      <c r="AG11" s="86"/>
      <c r="AH11" s="80"/>
      <c r="AJ11" s="54" t="s">
        <v>167</v>
      </c>
    </row>
    <row r="12" spans="1:41">
      <c r="A12" s="81">
        <f t="shared" ref="A12:A29" si="2">ROW()-9</f>
        <v>3</v>
      </c>
      <c r="B12" s="82"/>
      <c r="C12" s="81"/>
      <c r="D12" s="459"/>
      <c r="E12" s="460"/>
      <c r="F12" s="461"/>
      <c r="G12" s="81"/>
      <c r="H12" s="81"/>
      <c r="I12" s="83"/>
      <c r="J12" s="83"/>
      <c r="K12" s="84"/>
      <c r="L12" s="84"/>
      <c r="M12" s="84"/>
      <c r="N12" s="84"/>
      <c r="O12" s="84"/>
      <c r="P12" s="84"/>
      <c r="Q12" s="84"/>
      <c r="R12" s="84"/>
      <c r="S12" s="107">
        <f t="shared" si="0"/>
        <v>0</v>
      </c>
      <c r="T12" s="107">
        <f t="shared" si="1"/>
        <v>0</v>
      </c>
      <c r="U12" s="84"/>
      <c r="V12" s="84"/>
      <c r="W12" s="83"/>
      <c r="X12" s="81"/>
      <c r="Y12" s="85"/>
      <c r="Z12" s="83"/>
      <c r="AA12" s="83"/>
      <c r="AB12" s="83"/>
      <c r="AC12" s="83"/>
      <c r="AD12" s="83"/>
      <c r="AE12" s="293"/>
      <c r="AF12" s="86"/>
      <c r="AG12" s="86"/>
      <c r="AH12" s="80"/>
      <c r="AJ12" s="517" t="s">
        <v>31</v>
      </c>
      <c r="AK12" s="517" t="s">
        <v>165</v>
      </c>
      <c r="AL12" s="517"/>
      <c r="AM12" s="516" t="s">
        <v>164</v>
      </c>
      <c r="AN12" s="516" t="s">
        <v>166</v>
      </c>
      <c r="AO12" s="516" t="s">
        <v>397</v>
      </c>
    </row>
    <row r="13" spans="1:41">
      <c r="A13" s="81">
        <f t="shared" si="2"/>
        <v>4</v>
      </c>
      <c r="B13" s="82"/>
      <c r="C13" s="81"/>
      <c r="D13" s="459"/>
      <c r="E13" s="460"/>
      <c r="F13" s="461"/>
      <c r="G13" s="81"/>
      <c r="H13" s="81"/>
      <c r="I13" s="83"/>
      <c r="J13" s="83"/>
      <c r="K13" s="84"/>
      <c r="L13" s="84"/>
      <c r="M13" s="84"/>
      <c r="N13" s="84"/>
      <c r="O13" s="84"/>
      <c r="P13" s="84"/>
      <c r="Q13" s="84"/>
      <c r="R13" s="84"/>
      <c r="S13" s="107">
        <f t="shared" ref="S13:S29" si="3">O13*Q13/1000</f>
        <v>0</v>
      </c>
      <c r="T13" s="107">
        <f t="shared" ref="T13:T29" si="4">+P13*R13/1000</f>
        <v>0</v>
      </c>
      <c r="U13" s="84"/>
      <c r="V13" s="84"/>
      <c r="W13" s="83"/>
      <c r="X13" s="81"/>
      <c r="Y13" s="85"/>
      <c r="Z13" s="83"/>
      <c r="AA13" s="83"/>
      <c r="AB13" s="83"/>
      <c r="AC13" s="83"/>
      <c r="AD13" s="83"/>
      <c r="AE13" s="293"/>
      <c r="AF13" s="86"/>
      <c r="AG13" s="86"/>
      <c r="AH13" s="80"/>
      <c r="AJ13" s="517"/>
      <c r="AK13" s="116" t="s">
        <v>0</v>
      </c>
      <c r="AL13" s="116" t="s">
        <v>1</v>
      </c>
      <c r="AM13" s="517"/>
      <c r="AN13" s="517"/>
      <c r="AO13" s="517"/>
    </row>
    <row r="14" spans="1:41">
      <c r="A14" s="81">
        <f t="shared" si="2"/>
        <v>5</v>
      </c>
      <c r="B14" s="82"/>
      <c r="C14" s="81"/>
      <c r="D14" s="459"/>
      <c r="E14" s="460"/>
      <c r="F14" s="461"/>
      <c r="G14" s="81"/>
      <c r="H14" s="81"/>
      <c r="I14" s="83"/>
      <c r="J14" s="83"/>
      <c r="K14" s="84"/>
      <c r="L14" s="84"/>
      <c r="M14" s="84"/>
      <c r="N14" s="84"/>
      <c r="O14" s="84"/>
      <c r="P14" s="84"/>
      <c r="Q14" s="84"/>
      <c r="R14" s="84"/>
      <c r="S14" s="107">
        <f t="shared" si="3"/>
        <v>0</v>
      </c>
      <c r="T14" s="107">
        <f t="shared" si="4"/>
        <v>0</v>
      </c>
      <c r="U14" s="84"/>
      <c r="V14" s="84"/>
      <c r="W14" s="83"/>
      <c r="X14" s="81"/>
      <c r="Y14" s="85"/>
      <c r="Z14" s="83"/>
      <c r="AA14" s="83"/>
      <c r="AB14" s="83"/>
      <c r="AC14" s="83"/>
      <c r="AD14" s="83"/>
      <c r="AE14" s="293"/>
      <c r="AF14" s="86"/>
      <c r="AG14" s="86"/>
      <c r="AH14" s="80"/>
      <c r="AJ14" s="117" t="s">
        <v>421</v>
      </c>
      <c r="AK14" s="118">
        <f ca="1">SUMIF($W$10:$AG$29,AJ14,$K$10:$K$29)</f>
        <v>0</v>
      </c>
      <c r="AL14" s="118">
        <f ca="1">SUMIF($W$10:$AG$29,AJ14,$L$10:$L$29)</f>
        <v>0</v>
      </c>
      <c r="AM14" s="118">
        <f>COUNTIF($W$10:$W$29,AJ14)</f>
        <v>0</v>
      </c>
      <c r="AN14" s="118">
        <f ca="1">SUMIF($W$10:$AG$29,$AJ14,$AF$10:$AF$29)</f>
        <v>0</v>
      </c>
      <c r="AO14" s="118">
        <f ca="1">SUMIF($W$10:$AG$29,$AJ14,$AG$10:$AG$29)</f>
        <v>0</v>
      </c>
    </row>
    <row r="15" spans="1:41">
      <c r="A15" s="81">
        <f t="shared" si="2"/>
        <v>6</v>
      </c>
      <c r="B15" s="82"/>
      <c r="C15" s="81"/>
      <c r="D15" s="459"/>
      <c r="E15" s="460"/>
      <c r="F15" s="461"/>
      <c r="G15" s="81"/>
      <c r="H15" s="81"/>
      <c r="I15" s="83"/>
      <c r="J15" s="83"/>
      <c r="K15" s="84"/>
      <c r="L15" s="84"/>
      <c r="M15" s="84"/>
      <c r="N15" s="84"/>
      <c r="O15" s="84"/>
      <c r="P15" s="84"/>
      <c r="Q15" s="84"/>
      <c r="R15" s="84"/>
      <c r="S15" s="107">
        <f t="shared" si="3"/>
        <v>0</v>
      </c>
      <c r="T15" s="107">
        <f t="shared" si="4"/>
        <v>0</v>
      </c>
      <c r="U15" s="84"/>
      <c r="V15" s="84"/>
      <c r="W15" s="83"/>
      <c r="X15" s="81"/>
      <c r="Y15" s="85"/>
      <c r="Z15" s="83"/>
      <c r="AA15" s="83"/>
      <c r="AB15" s="83"/>
      <c r="AC15" s="83"/>
      <c r="AD15" s="83"/>
      <c r="AE15" s="293"/>
      <c r="AF15" s="86"/>
      <c r="AG15" s="86"/>
      <c r="AH15" s="80"/>
      <c r="AJ15" s="117" t="s">
        <v>422</v>
      </c>
      <c r="AK15" s="118">
        <f ca="1">SUMIF($W$10:$AG$29,AJ15,$K$10:$K$29)</f>
        <v>12</v>
      </c>
      <c r="AL15" s="118">
        <f ca="1">SUMIF($W$10:$AG$29,AJ15,$L$10:$L$29)</f>
        <v>15</v>
      </c>
      <c r="AM15" s="118">
        <f>COUNTIF($W$10:$W$29,AJ15)</f>
        <v>1</v>
      </c>
      <c r="AN15" s="118">
        <f ca="1">SUMIF($W$10:$AG$29,$AJ15,$AF$10:$AF$29)</f>
        <v>0</v>
      </c>
      <c r="AO15" s="118">
        <f ca="1">SUMIF($W$10:$AG$29,$AJ15,$AG$10:$AG$29)</f>
        <v>0</v>
      </c>
    </row>
    <row r="16" spans="1:41">
      <c r="A16" s="81">
        <f t="shared" si="2"/>
        <v>7</v>
      </c>
      <c r="B16" s="82"/>
      <c r="C16" s="81"/>
      <c r="D16" s="459"/>
      <c r="E16" s="460"/>
      <c r="F16" s="461"/>
      <c r="G16" s="81"/>
      <c r="H16" s="81"/>
      <c r="I16" s="83"/>
      <c r="J16" s="83"/>
      <c r="K16" s="84"/>
      <c r="L16" s="84"/>
      <c r="M16" s="84"/>
      <c r="N16" s="84"/>
      <c r="O16" s="84"/>
      <c r="P16" s="84"/>
      <c r="Q16" s="84"/>
      <c r="R16" s="84"/>
      <c r="S16" s="107">
        <f t="shared" si="3"/>
        <v>0</v>
      </c>
      <c r="T16" s="107">
        <f t="shared" si="4"/>
        <v>0</v>
      </c>
      <c r="U16" s="84"/>
      <c r="V16" s="84"/>
      <c r="W16" s="83"/>
      <c r="X16" s="81"/>
      <c r="Y16" s="85"/>
      <c r="Z16" s="83"/>
      <c r="AA16" s="83"/>
      <c r="AB16" s="83"/>
      <c r="AC16" s="83"/>
      <c r="AD16" s="83"/>
      <c r="AE16" s="293"/>
      <c r="AF16" s="86"/>
      <c r="AG16" s="86"/>
      <c r="AH16" s="80"/>
    </row>
    <row r="17" spans="1:35">
      <c r="A17" s="81">
        <f t="shared" si="2"/>
        <v>8</v>
      </c>
      <c r="B17" s="82"/>
      <c r="C17" s="81"/>
      <c r="D17" s="459"/>
      <c r="E17" s="460"/>
      <c r="F17" s="461"/>
      <c r="G17" s="81"/>
      <c r="H17" s="81"/>
      <c r="I17" s="83"/>
      <c r="J17" s="83"/>
      <c r="K17" s="84"/>
      <c r="L17" s="84"/>
      <c r="M17" s="84"/>
      <c r="N17" s="84"/>
      <c r="O17" s="84"/>
      <c r="P17" s="84"/>
      <c r="Q17" s="84"/>
      <c r="R17" s="84"/>
      <c r="S17" s="107">
        <f t="shared" si="3"/>
        <v>0</v>
      </c>
      <c r="T17" s="107">
        <f t="shared" si="4"/>
        <v>0</v>
      </c>
      <c r="U17" s="84"/>
      <c r="V17" s="84"/>
      <c r="W17" s="83"/>
      <c r="X17" s="81"/>
      <c r="Y17" s="85"/>
      <c r="Z17" s="83"/>
      <c r="AA17" s="83"/>
      <c r="AB17" s="83"/>
      <c r="AC17" s="83"/>
      <c r="AD17" s="83"/>
      <c r="AE17" s="293"/>
      <c r="AF17" s="86"/>
      <c r="AG17" s="86"/>
      <c r="AH17" s="80"/>
    </row>
    <row r="18" spans="1:35">
      <c r="A18" s="81">
        <f t="shared" si="2"/>
        <v>9</v>
      </c>
      <c r="B18" s="82"/>
      <c r="C18" s="81"/>
      <c r="D18" s="459"/>
      <c r="E18" s="460"/>
      <c r="F18" s="461"/>
      <c r="G18" s="81"/>
      <c r="H18" s="81"/>
      <c r="I18" s="83"/>
      <c r="J18" s="83"/>
      <c r="K18" s="84"/>
      <c r="L18" s="84"/>
      <c r="M18" s="84"/>
      <c r="N18" s="84"/>
      <c r="O18" s="84"/>
      <c r="P18" s="84"/>
      <c r="Q18" s="84"/>
      <c r="R18" s="84"/>
      <c r="S18" s="107">
        <f t="shared" si="3"/>
        <v>0</v>
      </c>
      <c r="T18" s="107">
        <f t="shared" si="4"/>
        <v>0</v>
      </c>
      <c r="U18" s="84"/>
      <c r="V18" s="84"/>
      <c r="W18" s="83"/>
      <c r="X18" s="81"/>
      <c r="Y18" s="85"/>
      <c r="Z18" s="83"/>
      <c r="AA18" s="83"/>
      <c r="AB18" s="83"/>
      <c r="AC18" s="83"/>
      <c r="AD18" s="83"/>
      <c r="AE18" s="293"/>
      <c r="AF18" s="86"/>
      <c r="AG18" s="86"/>
      <c r="AH18" s="52"/>
    </row>
    <row r="19" spans="1:35">
      <c r="A19" s="81">
        <f t="shared" si="2"/>
        <v>10</v>
      </c>
      <c r="B19" s="82"/>
      <c r="C19" s="81"/>
      <c r="D19" s="459"/>
      <c r="E19" s="460"/>
      <c r="F19" s="461"/>
      <c r="G19" s="81"/>
      <c r="H19" s="81"/>
      <c r="I19" s="83"/>
      <c r="J19" s="83"/>
      <c r="K19" s="84"/>
      <c r="L19" s="84"/>
      <c r="M19" s="84"/>
      <c r="N19" s="84"/>
      <c r="O19" s="84"/>
      <c r="P19" s="84"/>
      <c r="Q19" s="84"/>
      <c r="R19" s="84"/>
      <c r="S19" s="107">
        <f t="shared" si="3"/>
        <v>0</v>
      </c>
      <c r="T19" s="107">
        <f t="shared" si="4"/>
        <v>0</v>
      </c>
      <c r="U19" s="84"/>
      <c r="V19" s="84"/>
      <c r="W19" s="83"/>
      <c r="X19" s="81"/>
      <c r="Y19" s="85"/>
      <c r="Z19" s="83"/>
      <c r="AA19" s="83"/>
      <c r="AB19" s="83"/>
      <c r="AC19" s="83"/>
      <c r="AD19" s="83"/>
      <c r="AE19" s="293"/>
      <c r="AF19" s="86"/>
      <c r="AG19" s="86"/>
      <c r="AH19" s="52"/>
      <c r="AI19" s="52"/>
    </row>
    <row r="20" spans="1:35">
      <c r="A20" s="81">
        <f t="shared" si="2"/>
        <v>11</v>
      </c>
      <c r="B20" s="82"/>
      <c r="C20" s="81"/>
      <c r="D20" s="459"/>
      <c r="E20" s="460"/>
      <c r="F20" s="461"/>
      <c r="G20" s="81"/>
      <c r="H20" s="81"/>
      <c r="I20" s="83"/>
      <c r="J20" s="83"/>
      <c r="K20" s="84"/>
      <c r="L20" s="84"/>
      <c r="M20" s="84"/>
      <c r="N20" s="84"/>
      <c r="O20" s="84"/>
      <c r="P20" s="84"/>
      <c r="Q20" s="84"/>
      <c r="R20" s="84"/>
      <c r="S20" s="107">
        <f t="shared" si="3"/>
        <v>0</v>
      </c>
      <c r="T20" s="107">
        <f t="shared" si="4"/>
        <v>0</v>
      </c>
      <c r="U20" s="84"/>
      <c r="V20" s="84"/>
      <c r="W20" s="83"/>
      <c r="X20" s="81"/>
      <c r="Y20" s="85"/>
      <c r="Z20" s="83"/>
      <c r="AA20" s="83"/>
      <c r="AB20" s="83"/>
      <c r="AC20" s="83"/>
      <c r="AD20" s="83"/>
      <c r="AE20" s="293"/>
      <c r="AF20" s="86"/>
      <c r="AG20" s="86"/>
      <c r="AH20" s="53"/>
      <c r="AI20" s="52"/>
    </row>
    <row r="21" spans="1:35">
      <c r="A21" s="81">
        <f t="shared" si="2"/>
        <v>12</v>
      </c>
      <c r="B21" s="82"/>
      <c r="C21" s="81"/>
      <c r="D21" s="459"/>
      <c r="E21" s="460"/>
      <c r="F21" s="461"/>
      <c r="G21" s="81"/>
      <c r="H21" s="81"/>
      <c r="I21" s="83"/>
      <c r="J21" s="83"/>
      <c r="K21" s="84"/>
      <c r="L21" s="84"/>
      <c r="M21" s="84"/>
      <c r="N21" s="84"/>
      <c r="O21" s="84"/>
      <c r="P21" s="84"/>
      <c r="Q21" s="84"/>
      <c r="R21" s="84"/>
      <c r="S21" s="107">
        <f t="shared" si="3"/>
        <v>0</v>
      </c>
      <c r="T21" s="107">
        <f t="shared" si="4"/>
        <v>0</v>
      </c>
      <c r="U21" s="84"/>
      <c r="V21" s="84"/>
      <c r="W21" s="83"/>
      <c r="X21" s="81"/>
      <c r="Y21" s="85"/>
      <c r="Z21" s="83"/>
      <c r="AA21" s="83"/>
      <c r="AB21" s="83"/>
      <c r="AC21" s="83"/>
      <c r="AD21" s="83"/>
      <c r="AE21" s="293"/>
      <c r="AF21" s="86"/>
      <c r="AG21" s="86"/>
      <c r="AH21" s="63"/>
      <c r="AI21" s="52"/>
    </row>
    <row r="22" spans="1:35">
      <c r="A22" s="81">
        <f t="shared" si="2"/>
        <v>13</v>
      </c>
      <c r="B22" s="82"/>
      <c r="C22" s="81"/>
      <c r="D22" s="459"/>
      <c r="E22" s="460"/>
      <c r="F22" s="461"/>
      <c r="G22" s="81"/>
      <c r="H22" s="81"/>
      <c r="I22" s="83"/>
      <c r="J22" s="83"/>
      <c r="K22" s="84"/>
      <c r="L22" s="84"/>
      <c r="M22" s="84"/>
      <c r="N22" s="84"/>
      <c r="O22" s="84"/>
      <c r="P22" s="84"/>
      <c r="Q22" s="84"/>
      <c r="R22" s="84"/>
      <c r="S22" s="107">
        <f t="shared" si="3"/>
        <v>0</v>
      </c>
      <c r="T22" s="107">
        <f t="shared" si="4"/>
        <v>0</v>
      </c>
      <c r="U22" s="84"/>
      <c r="V22" s="84"/>
      <c r="W22" s="83"/>
      <c r="X22" s="81"/>
      <c r="Y22" s="85"/>
      <c r="Z22" s="83"/>
      <c r="AA22" s="83"/>
      <c r="AB22" s="83"/>
      <c r="AC22" s="83"/>
      <c r="AD22" s="83"/>
      <c r="AE22" s="293"/>
      <c r="AF22" s="86"/>
      <c r="AG22" s="86"/>
      <c r="AH22" s="80"/>
    </row>
    <row r="23" spans="1:35">
      <c r="A23" s="81">
        <f t="shared" si="2"/>
        <v>14</v>
      </c>
      <c r="B23" s="82"/>
      <c r="C23" s="81"/>
      <c r="D23" s="459"/>
      <c r="E23" s="460"/>
      <c r="F23" s="461"/>
      <c r="G23" s="81"/>
      <c r="H23" s="81"/>
      <c r="I23" s="83"/>
      <c r="J23" s="83"/>
      <c r="K23" s="84"/>
      <c r="L23" s="84"/>
      <c r="M23" s="84"/>
      <c r="N23" s="84"/>
      <c r="O23" s="84"/>
      <c r="P23" s="84"/>
      <c r="Q23" s="84"/>
      <c r="R23" s="84"/>
      <c r="S23" s="107">
        <f t="shared" si="3"/>
        <v>0</v>
      </c>
      <c r="T23" s="107">
        <f t="shared" si="4"/>
        <v>0</v>
      </c>
      <c r="U23" s="84"/>
      <c r="V23" s="84"/>
      <c r="W23" s="83"/>
      <c r="X23" s="81"/>
      <c r="Y23" s="85"/>
      <c r="Z23" s="83"/>
      <c r="AA23" s="83"/>
      <c r="AB23" s="83"/>
      <c r="AC23" s="83"/>
      <c r="AD23" s="83"/>
      <c r="AE23" s="293"/>
      <c r="AF23" s="86"/>
      <c r="AG23" s="86"/>
      <c r="AH23" s="80"/>
    </row>
    <row r="24" spans="1:35">
      <c r="A24" s="81">
        <f t="shared" si="2"/>
        <v>15</v>
      </c>
      <c r="B24" s="82"/>
      <c r="C24" s="81"/>
      <c r="D24" s="459"/>
      <c r="E24" s="460"/>
      <c r="F24" s="461"/>
      <c r="G24" s="81"/>
      <c r="H24" s="81"/>
      <c r="I24" s="83"/>
      <c r="J24" s="83"/>
      <c r="K24" s="84"/>
      <c r="L24" s="84"/>
      <c r="M24" s="84"/>
      <c r="N24" s="84"/>
      <c r="O24" s="84"/>
      <c r="P24" s="84"/>
      <c r="Q24" s="84"/>
      <c r="R24" s="84"/>
      <c r="S24" s="107">
        <f t="shared" si="3"/>
        <v>0</v>
      </c>
      <c r="T24" s="107">
        <f t="shared" si="4"/>
        <v>0</v>
      </c>
      <c r="U24" s="84"/>
      <c r="V24" s="84"/>
      <c r="W24" s="83"/>
      <c r="X24" s="81"/>
      <c r="Y24" s="85"/>
      <c r="Z24" s="83"/>
      <c r="AA24" s="83"/>
      <c r="AB24" s="83"/>
      <c r="AC24" s="83"/>
      <c r="AD24" s="83"/>
      <c r="AE24" s="293"/>
      <c r="AF24" s="86"/>
      <c r="AG24" s="86"/>
      <c r="AH24" s="80"/>
    </row>
    <row r="25" spans="1:35">
      <c r="A25" s="81">
        <f t="shared" si="2"/>
        <v>16</v>
      </c>
      <c r="B25" s="82"/>
      <c r="C25" s="81"/>
      <c r="D25" s="459"/>
      <c r="E25" s="460"/>
      <c r="F25" s="461"/>
      <c r="G25" s="81"/>
      <c r="H25" s="81"/>
      <c r="I25" s="83"/>
      <c r="J25" s="83"/>
      <c r="K25" s="84"/>
      <c r="L25" s="84"/>
      <c r="M25" s="84"/>
      <c r="N25" s="84"/>
      <c r="O25" s="84"/>
      <c r="P25" s="84"/>
      <c r="Q25" s="84"/>
      <c r="R25" s="84"/>
      <c r="S25" s="107">
        <f t="shared" si="3"/>
        <v>0</v>
      </c>
      <c r="T25" s="107">
        <f t="shared" si="4"/>
        <v>0</v>
      </c>
      <c r="U25" s="84"/>
      <c r="V25" s="84"/>
      <c r="W25" s="83"/>
      <c r="X25" s="81"/>
      <c r="Y25" s="85"/>
      <c r="Z25" s="83"/>
      <c r="AA25" s="83"/>
      <c r="AB25" s="83"/>
      <c r="AC25" s="83"/>
      <c r="AD25" s="83"/>
      <c r="AE25" s="293"/>
      <c r="AF25" s="86"/>
      <c r="AG25" s="86"/>
      <c r="AH25" s="80"/>
    </row>
    <row r="26" spans="1:35">
      <c r="A26" s="81">
        <f t="shared" si="2"/>
        <v>17</v>
      </c>
      <c r="B26" s="82"/>
      <c r="C26" s="81"/>
      <c r="D26" s="459"/>
      <c r="E26" s="460"/>
      <c r="F26" s="461"/>
      <c r="G26" s="81"/>
      <c r="H26" s="81"/>
      <c r="I26" s="83"/>
      <c r="J26" s="83"/>
      <c r="K26" s="84"/>
      <c r="L26" s="84"/>
      <c r="M26" s="84"/>
      <c r="N26" s="84"/>
      <c r="O26" s="84"/>
      <c r="P26" s="84"/>
      <c r="Q26" s="84"/>
      <c r="R26" s="84"/>
      <c r="S26" s="107">
        <f t="shared" si="3"/>
        <v>0</v>
      </c>
      <c r="T26" s="107">
        <f t="shared" si="4"/>
        <v>0</v>
      </c>
      <c r="U26" s="84"/>
      <c r="V26" s="84"/>
      <c r="W26" s="83"/>
      <c r="X26" s="81"/>
      <c r="Y26" s="85"/>
      <c r="Z26" s="83"/>
      <c r="AA26" s="83"/>
      <c r="AB26" s="83"/>
      <c r="AC26" s="83"/>
      <c r="AD26" s="83"/>
      <c r="AE26" s="293"/>
      <c r="AF26" s="86"/>
      <c r="AG26" s="86"/>
      <c r="AH26" s="80"/>
    </row>
    <row r="27" spans="1:35">
      <c r="A27" s="81">
        <f t="shared" si="2"/>
        <v>18</v>
      </c>
      <c r="B27" s="82"/>
      <c r="C27" s="81"/>
      <c r="D27" s="459"/>
      <c r="E27" s="460"/>
      <c r="F27" s="461"/>
      <c r="G27" s="81"/>
      <c r="H27" s="81"/>
      <c r="I27" s="83"/>
      <c r="J27" s="83"/>
      <c r="K27" s="84"/>
      <c r="L27" s="84"/>
      <c r="M27" s="84"/>
      <c r="N27" s="84"/>
      <c r="O27" s="84"/>
      <c r="P27" s="84"/>
      <c r="Q27" s="84"/>
      <c r="R27" s="84"/>
      <c r="S27" s="107">
        <f t="shared" si="3"/>
        <v>0</v>
      </c>
      <c r="T27" s="107">
        <f t="shared" si="4"/>
        <v>0</v>
      </c>
      <c r="U27" s="84"/>
      <c r="V27" s="84"/>
      <c r="W27" s="83"/>
      <c r="X27" s="81"/>
      <c r="Y27" s="85"/>
      <c r="Z27" s="83"/>
      <c r="AA27" s="83"/>
      <c r="AB27" s="83"/>
      <c r="AC27" s="83"/>
      <c r="AD27" s="83"/>
      <c r="AE27" s="293"/>
      <c r="AF27" s="86"/>
      <c r="AG27" s="86"/>
      <c r="AH27" s="80"/>
    </row>
    <row r="28" spans="1:35">
      <c r="A28" s="81">
        <f t="shared" si="2"/>
        <v>19</v>
      </c>
      <c r="B28" s="82"/>
      <c r="C28" s="81"/>
      <c r="D28" s="459"/>
      <c r="E28" s="460"/>
      <c r="F28" s="461"/>
      <c r="G28" s="81"/>
      <c r="H28" s="81"/>
      <c r="I28" s="83"/>
      <c r="J28" s="83"/>
      <c r="K28" s="84"/>
      <c r="L28" s="84"/>
      <c r="M28" s="84"/>
      <c r="N28" s="84"/>
      <c r="O28" s="84"/>
      <c r="P28" s="84"/>
      <c r="Q28" s="84"/>
      <c r="R28" s="84"/>
      <c r="S28" s="107">
        <f t="shared" si="3"/>
        <v>0</v>
      </c>
      <c r="T28" s="107">
        <f t="shared" si="4"/>
        <v>0</v>
      </c>
      <c r="U28" s="84"/>
      <c r="V28" s="84"/>
      <c r="W28" s="83"/>
      <c r="X28" s="81"/>
      <c r="Y28" s="85"/>
      <c r="Z28" s="83"/>
      <c r="AA28" s="83"/>
      <c r="AB28" s="83"/>
      <c r="AC28" s="83"/>
      <c r="AD28" s="87"/>
      <c r="AE28" s="293"/>
      <c r="AF28" s="86"/>
      <c r="AG28" s="86"/>
      <c r="AH28" s="80"/>
    </row>
    <row r="29" spans="1:35" ht="19.5" thickBot="1">
      <c r="A29" s="88">
        <f t="shared" si="2"/>
        <v>20</v>
      </c>
      <c r="B29" s="89"/>
      <c r="C29" s="88"/>
      <c r="D29" s="468"/>
      <c r="E29" s="469"/>
      <c r="F29" s="470"/>
      <c r="G29" s="88"/>
      <c r="H29" s="88"/>
      <c r="I29" s="90"/>
      <c r="J29" s="90"/>
      <c r="K29" s="91"/>
      <c r="L29" s="91"/>
      <c r="M29" s="91"/>
      <c r="N29" s="91"/>
      <c r="O29" s="91"/>
      <c r="P29" s="91"/>
      <c r="Q29" s="91"/>
      <c r="R29" s="91"/>
      <c r="S29" s="108">
        <f t="shared" si="3"/>
        <v>0</v>
      </c>
      <c r="T29" s="108">
        <f t="shared" si="4"/>
        <v>0</v>
      </c>
      <c r="U29" s="91"/>
      <c r="V29" s="91"/>
      <c r="W29" s="90"/>
      <c r="X29" s="88"/>
      <c r="Y29" s="92"/>
      <c r="Z29" s="90"/>
      <c r="AA29" s="90"/>
      <c r="AB29" s="90"/>
      <c r="AC29" s="90"/>
      <c r="AD29" s="90"/>
      <c r="AE29" s="294"/>
      <c r="AF29" s="93"/>
      <c r="AG29" s="93"/>
      <c r="AH29" s="80"/>
    </row>
    <row r="30" spans="1:35" ht="19.5" thickTop="1">
      <c r="A30" s="94" t="s">
        <v>3</v>
      </c>
      <c r="B30" s="109">
        <f>COUNTA(B10:B29)</f>
        <v>1</v>
      </c>
      <c r="C30" s="110"/>
      <c r="D30" s="462"/>
      <c r="E30" s="463"/>
      <c r="F30" s="464"/>
      <c r="G30" s="109">
        <f>COUNTA(G10:G29)</f>
        <v>1</v>
      </c>
      <c r="H30" s="109">
        <f>COUNTA(H10:H29)</f>
        <v>1</v>
      </c>
      <c r="I30" s="111">
        <f>SUM(I10:I29)</f>
        <v>2</v>
      </c>
      <c r="J30" s="112"/>
      <c r="K30" s="113">
        <f>SUM(K10:K29)</f>
        <v>12</v>
      </c>
      <c r="L30" s="113">
        <f>SUM(L10:L29)</f>
        <v>15</v>
      </c>
      <c r="M30" s="113">
        <f>SUM(M10:M29)</f>
        <v>480</v>
      </c>
      <c r="N30" s="113">
        <f>SUM(N10:N29)</f>
        <v>693</v>
      </c>
      <c r="O30" s="113">
        <f>AVERAGE(O10:O29)</f>
        <v>4000</v>
      </c>
      <c r="P30" s="113">
        <f>AVERAGE(P10:P29)</f>
        <v>4200</v>
      </c>
      <c r="Q30" s="113">
        <f>AVERAGE(Q10:Q29)</f>
        <v>100</v>
      </c>
      <c r="R30" s="113">
        <f>AVERAGE(R10:R29)</f>
        <v>110</v>
      </c>
      <c r="S30" s="113"/>
      <c r="T30" s="113"/>
      <c r="U30" s="113">
        <f>SUM(U10:U29)</f>
        <v>200</v>
      </c>
      <c r="V30" s="113">
        <f>SUM(V10:V29)</f>
        <v>250</v>
      </c>
      <c r="W30" s="111"/>
      <c r="X30" s="114"/>
      <c r="Y30" s="114"/>
      <c r="Z30" s="292"/>
      <c r="AA30" s="115"/>
      <c r="AB30" s="115"/>
      <c r="AC30" s="111"/>
      <c r="AD30" s="111"/>
      <c r="AE30" s="111"/>
      <c r="AF30" s="111">
        <f>SUM(AF10:AF29)</f>
        <v>0</v>
      </c>
      <c r="AG30" s="111">
        <f>SUM(AG10:AG29)</f>
        <v>0</v>
      </c>
      <c r="AH30" s="95"/>
    </row>
    <row r="31" spans="1:35" ht="9" customHeight="1">
      <c r="M31" s="80"/>
      <c r="N31" s="80"/>
      <c r="T31" s="96"/>
      <c r="U31" s="80"/>
      <c r="V31" s="80"/>
      <c r="AH31" s="80"/>
    </row>
    <row r="32" spans="1:35" s="96" customFormat="1" ht="15" customHeight="1">
      <c r="C32" s="97" t="s">
        <v>243</v>
      </c>
      <c r="D32" s="96" t="s">
        <v>427</v>
      </c>
      <c r="G32" s="98"/>
      <c r="H32" s="98"/>
      <c r="I32" s="98"/>
      <c r="J32" s="99"/>
      <c r="M32" s="100"/>
      <c r="N32" s="100"/>
      <c r="U32" s="100"/>
      <c r="V32" s="100"/>
      <c r="W32" s="98"/>
      <c r="X32" s="98"/>
      <c r="Y32" s="98"/>
      <c r="Z32" s="98"/>
      <c r="AA32" s="98"/>
      <c r="AB32" s="98"/>
      <c r="AC32" s="98"/>
      <c r="AH32" s="100"/>
    </row>
    <row r="33" spans="1:35" s="96" customFormat="1" ht="15" customHeight="1">
      <c r="B33" s="99"/>
      <c r="C33" s="97" t="s">
        <v>244</v>
      </c>
      <c r="D33" s="96" t="s">
        <v>428</v>
      </c>
      <c r="F33" s="53"/>
      <c r="J33" s="99"/>
      <c r="M33" s="101"/>
      <c r="N33" s="101"/>
      <c r="U33" s="101"/>
      <c r="V33" s="101"/>
      <c r="X33" s="99"/>
      <c r="Y33" s="99"/>
      <c r="AH33" s="101"/>
    </row>
    <row r="34" spans="1:35" s="96" customFormat="1" ht="15" customHeight="1">
      <c r="B34" s="99"/>
      <c r="C34" s="99"/>
      <c r="D34" s="96" t="s">
        <v>429</v>
      </c>
      <c r="F34" s="53"/>
      <c r="J34" s="99"/>
      <c r="M34" s="102"/>
      <c r="N34" s="102"/>
      <c r="U34" s="102"/>
      <c r="V34" s="102"/>
      <c r="X34" s="99"/>
      <c r="Y34" s="99"/>
      <c r="AH34" s="102"/>
    </row>
    <row r="35" spans="1:35" ht="18" customHeight="1">
      <c r="A35" s="52"/>
      <c r="C35" s="97" t="s">
        <v>393</v>
      </c>
      <c r="D35" s="96" t="s">
        <v>423</v>
      </c>
    </row>
    <row r="36" spans="1:35" ht="18" customHeight="1">
      <c r="A36" s="52"/>
      <c r="C36" s="103" t="s">
        <v>426</v>
      </c>
      <c r="D36" s="96" t="s">
        <v>394</v>
      </c>
    </row>
    <row r="37" spans="1:35" ht="18" customHeight="1">
      <c r="A37" s="52"/>
      <c r="M37" s="53"/>
      <c r="N37" s="53"/>
      <c r="T37" s="54"/>
      <c r="U37" s="52"/>
      <c r="V37" s="52"/>
      <c r="AH37" s="52"/>
      <c r="AI37" s="52"/>
    </row>
    <row r="38" spans="1:35" ht="15" customHeight="1">
      <c r="M38" s="53"/>
      <c r="N38" s="53"/>
      <c r="U38" s="53"/>
      <c r="V38" s="53"/>
      <c r="AH38" s="53"/>
    </row>
    <row r="39" spans="1:35" ht="15" customHeight="1">
      <c r="M39" s="53"/>
      <c r="N39" s="53"/>
      <c r="U39" s="53"/>
      <c r="V39" s="53"/>
      <c r="AH39" s="53"/>
    </row>
    <row r="40" spans="1:35" ht="15" customHeight="1">
      <c r="M40" s="53"/>
      <c r="N40" s="53"/>
      <c r="T40" s="52"/>
      <c r="U40" s="53"/>
      <c r="V40" s="53"/>
      <c r="AH40" s="53"/>
      <c r="AI40" s="57"/>
    </row>
    <row r="41" spans="1:35" ht="15" customHeight="1">
      <c r="M41" s="53"/>
      <c r="N41" s="53"/>
      <c r="T41" s="52"/>
      <c r="U41" s="53"/>
      <c r="V41" s="53"/>
      <c r="AH41" s="53"/>
      <c r="AI41" s="57"/>
    </row>
    <row r="42" spans="1:35" ht="15" customHeight="1">
      <c r="A42" s="52"/>
      <c r="M42" s="53"/>
      <c r="N42" s="53"/>
      <c r="T42" s="52"/>
      <c r="U42" s="53"/>
      <c r="V42" s="53"/>
      <c r="AH42" s="53"/>
      <c r="AI42" s="57"/>
    </row>
    <row r="43" spans="1:35" ht="15" customHeight="1">
      <c r="A43" s="52"/>
      <c r="M43" s="53"/>
      <c r="N43" s="53"/>
      <c r="T43" s="52"/>
      <c r="U43" s="53"/>
      <c r="V43" s="53"/>
      <c r="AH43" s="53"/>
      <c r="AI43" s="57"/>
    </row>
    <row r="44" spans="1:35">
      <c r="A44" s="52"/>
      <c r="M44" s="53"/>
      <c r="N44" s="52"/>
      <c r="U44" s="52"/>
      <c r="V44" s="52"/>
      <c r="AH44" s="52"/>
    </row>
    <row r="45" spans="1:35">
      <c r="A45" s="52"/>
    </row>
    <row r="46" spans="1:35">
      <c r="A46" s="52"/>
    </row>
    <row r="47" spans="1:35">
      <c r="A47" s="52"/>
    </row>
    <row r="48" spans="1:35">
      <c r="A48" s="52"/>
    </row>
    <row r="49" spans="1:1">
      <c r="A49" s="52"/>
    </row>
    <row r="50" spans="1:1">
      <c r="A50" s="52"/>
    </row>
    <row r="51" spans="1:1">
      <c r="A51" s="52"/>
    </row>
    <row r="52" spans="1:1">
      <c r="A52" s="52"/>
    </row>
    <row r="53" spans="1:1">
      <c r="A53" s="52"/>
    </row>
  </sheetData>
  <sheetProtection sheet="1" objects="1" scenarios="1" formatColumns="0" formatRows="0" insertRows="0" deleteRows="0" sort="0" autoFilter="0"/>
  <mergeCells count="67">
    <mergeCell ref="A3:B5"/>
    <mergeCell ref="F1:I1"/>
    <mergeCell ref="D1:E1"/>
    <mergeCell ref="AG7:AG9"/>
    <mergeCell ref="A7:A9"/>
    <mergeCell ref="C7:C9"/>
    <mergeCell ref="W7:W9"/>
    <mergeCell ref="Z8:Z9"/>
    <mergeCell ref="F2:I2"/>
    <mergeCell ref="G7:G9"/>
    <mergeCell ref="I7:I9"/>
    <mergeCell ref="AA8:AA9"/>
    <mergeCell ref="AB8:AB9"/>
    <mergeCell ref="H7:H9"/>
    <mergeCell ref="Z7:AC7"/>
    <mergeCell ref="AC8:AC9"/>
    <mergeCell ref="Y7:Y9"/>
    <mergeCell ref="AO12:AO13"/>
    <mergeCell ref="AN12:AN13"/>
    <mergeCell ref="AK12:AL12"/>
    <mergeCell ref="AM12:AM13"/>
    <mergeCell ref="AE7:AE9"/>
    <mergeCell ref="AJ12:AJ13"/>
    <mergeCell ref="P2:P3"/>
    <mergeCell ref="J7:J9"/>
    <mergeCell ref="K7:L8"/>
    <mergeCell ref="AD7:AD9"/>
    <mergeCell ref="AF7:AF9"/>
    <mergeCell ref="U7:V8"/>
    <mergeCell ref="M7:N8"/>
    <mergeCell ref="S7:T8"/>
    <mergeCell ref="Q7:R8"/>
    <mergeCell ref="O7:P8"/>
    <mergeCell ref="O2:O3"/>
    <mergeCell ref="L2:N2"/>
    <mergeCell ref="K2:K3"/>
    <mergeCell ref="S2:S3"/>
    <mergeCell ref="R2:R3"/>
    <mergeCell ref="X7:X9"/>
    <mergeCell ref="D2:E2"/>
    <mergeCell ref="D16:F16"/>
    <mergeCell ref="D11:F11"/>
    <mergeCell ref="D12:F12"/>
    <mergeCell ref="D13:F13"/>
    <mergeCell ref="D14:F14"/>
    <mergeCell ref="D15:F15"/>
    <mergeCell ref="D10:F10"/>
    <mergeCell ref="D7:F9"/>
    <mergeCell ref="F4:H4"/>
    <mergeCell ref="D4:E4"/>
    <mergeCell ref="D3:E3"/>
    <mergeCell ref="F3:I3"/>
    <mergeCell ref="D24:F24"/>
    <mergeCell ref="D30:F30"/>
    <mergeCell ref="B7:B9"/>
    <mergeCell ref="D29:F29"/>
    <mergeCell ref="D22:F22"/>
    <mergeCell ref="D23:F23"/>
    <mergeCell ref="D17:F17"/>
    <mergeCell ref="D18:F18"/>
    <mergeCell ref="D28:F28"/>
    <mergeCell ref="D27:F27"/>
    <mergeCell ref="D25:F25"/>
    <mergeCell ref="D26:F26"/>
    <mergeCell ref="D19:F19"/>
    <mergeCell ref="D20:F20"/>
    <mergeCell ref="D21:F21"/>
  </mergeCells>
  <phoneticPr fontId="2"/>
  <conditionalFormatting sqref="AE10:AE29">
    <cfRule type="containsText" dxfId="2" priority="1" operator="containsText" text="本則課税">
      <formula>NOT(ISERROR(SEARCH("本則課税",AE10)))</formula>
    </cfRule>
  </conditionalFormatting>
  <pageMargins left="0.51181102362204722" right="0.31496062992125984" top="0.35433070866141736" bottom="0.19685039370078741" header="0.31496062992125984" footer="0.39370078740157483"/>
  <pageSetup paperSize="9" scale="78" orientation="landscape" r:id="rId1"/>
  <colBreaks count="1" manualBreakCount="1">
    <brk id="22" max="35" man="1"/>
  </colBreaks>
  <ignoredErrors>
    <ignoredError sqref="R4:S4" evalError="1"/>
  </ignoredError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86E3D1A-C09A-4588-9E23-FFFA4DB2E689}">
          <x14:formula1>
            <xm:f>'リスト（編集しないこと）'!$D$3</xm:f>
          </x14:formula1>
          <xm:sqref>G10:H29 Y10:Y29</xm:sqref>
        </x14:dataValidation>
        <x14:dataValidation type="list" allowBlank="1" showInputMessage="1" showErrorMessage="1" xr:uid="{E5139D41-B16D-4FB3-BB60-49B50099D510}">
          <x14:formula1>
            <xm:f>'リスト（編集しないこと）'!$F$3:$F$6</xm:f>
          </x14:formula1>
          <xm:sqref>L4 N4</xm:sqref>
        </x14:dataValidation>
        <x14:dataValidation type="list" allowBlank="1" showInputMessage="1" showErrorMessage="1" xr:uid="{742D917E-6ACC-49CC-82B5-56F0E9A33E0C}">
          <x14:formula1>
            <xm:f>'リスト（編集しないこと）'!$F$3:$F$8</xm:f>
          </x14:formula1>
          <xm:sqref>O4 M4</xm:sqref>
        </x14:dataValidation>
        <x14:dataValidation type="list" allowBlank="1" showInputMessage="1" showErrorMessage="1" xr:uid="{4BEE7347-B060-4FEB-BA8F-35B60951B7DC}">
          <x14:formula1>
            <xm:f>'リスト（編集しないこと）'!$E$3:$E$4</xm:f>
          </x14:formula1>
          <xm:sqref>W10:W29</xm:sqref>
        </x14:dataValidation>
        <x14:dataValidation type="list" allowBlank="1" showInputMessage="1" showErrorMessage="1" xr:uid="{15634887-81E8-4A8A-AFB1-85FB5660FE47}">
          <x14:formula1>
            <xm:f>'リスト（編集しないこと）'!$D$3:$D$4</xm:f>
          </x14:formula1>
          <xm:sqref>X10:X29</xm:sqref>
        </x14:dataValidation>
        <x14:dataValidation type="list" allowBlank="1" showInputMessage="1" showErrorMessage="1" xr:uid="{C11EBE28-68B7-49EB-AACB-643B709D75E9}">
          <x14:formula1>
            <xm:f>'リスト（編集しないこと）'!$B$3:$B$4</xm:f>
          </x14:formula1>
          <xm:sqref>F2</xm:sqref>
        </x14:dataValidation>
        <x14:dataValidation type="list" allowBlank="1" showInputMessage="1" showErrorMessage="1" xr:uid="{2610476C-F013-451F-B78F-9D35DA8B6F9C}">
          <x14:formula1>
            <xm:f>補助金額計算書【省エネ・省力化設備等】!$W$6:$W$7</xm:f>
          </x14:formula1>
          <xm:sqref>AE10:AE29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FEFB-CB4F-4935-BD81-77DACC315348}">
  <sheetPr>
    <tabColor rgb="FF92D050"/>
    <pageSetUpPr fitToPage="1"/>
  </sheetPr>
  <dimension ref="A2:W47"/>
  <sheetViews>
    <sheetView zoomScaleNormal="100" workbookViewId="0">
      <selection activeCell="V5" sqref="V5:V6"/>
    </sheetView>
  </sheetViews>
  <sheetFormatPr defaultColWidth="10" defaultRowHeight="15" customHeight="1"/>
  <cols>
    <col min="1" max="1" width="4" style="119" customWidth="1"/>
    <col min="2" max="2" width="10" style="119"/>
    <col min="3" max="3" width="23" style="119" customWidth="1"/>
    <col min="4" max="4" width="10" style="119" customWidth="1"/>
    <col min="5" max="10" width="10" style="119"/>
    <col min="11" max="11" width="8" style="119" customWidth="1"/>
    <col min="12" max="12" width="10" style="119" customWidth="1"/>
    <col min="13" max="13" width="8" style="119" customWidth="1"/>
    <col min="14" max="14" width="10" style="119"/>
    <col min="15" max="15" width="8" style="119" customWidth="1"/>
    <col min="16" max="16" width="10" style="119"/>
    <col min="17" max="17" width="8" style="119" customWidth="1"/>
    <col min="18" max="18" width="10" style="119"/>
    <col min="19" max="19" width="8" style="119" customWidth="1"/>
    <col min="20" max="16384" width="10" style="119"/>
  </cols>
  <sheetData>
    <row r="2" spans="1:23" ht="21" customHeight="1">
      <c r="B2" s="120" t="s">
        <v>449</v>
      </c>
    </row>
    <row r="3" spans="1:23" ht="15" customHeight="1">
      <c r="S3" s="121" t="s">
        <v>130</v>
      </c>
      <c r="V3" s="119" t="s">
        <v>170</v>
      </c>
    </row>
    <row r="4" spans="1:23" ht="15" customHeight="1">
      <c r="B4" s="530" t="s">
        <v>5</v>
      </c>
      <c r="C4" s="533" t="s">
        <v>154</v>
      </c>
      <c r="D4" s="535" t="s">
        <v>135</v>
      </c>
      <c r="E4" s="535"/>
      <c r="F4" s="535" t="s">
        <v>131</v>
      </c>
      <c r="G4" s="537" t="s">
        <v>136</v>
      </c>
      <c r="H4" s="537"/>
      <c r="I4" s="538" t="s">
        <v>137</v>
      </c>
      <c r="J4" s="532" t="s">
        <v>155</v>
      </c>
      <c r="K4" s="530"/>
      <c r="L4" s="530"/>
      <c r="M4" s="530"/>
      <c r="N4" s="530"/>
      <c r="O4" s="530"/>
      <c r="P4" s="530"/>
      <c r="Q4" s="530"/>
      <c r="R4" s="530"/>
      <c r="S4" s="530"/>
      <c r="U4" s="122" t="s">
        <v>135</v>
      </c>
      <c r="V4" s="122" t="s">
        <v>169</v>
      </c>
    </row>
    <row r="5" spans="1:23" ht="15" customHeight="1" thickBot="1">
      <c r="B5" s="531"/>
      <c r="C5" s="534"/>
      <c r="D5" s="123" t="s">
        <v>138</v>
      </c>
      <c r="E5" s="124" t="s">
        <v>156</v>
      </c>
      <c r="F5" s="536"/>
      <c r="G5" s="123" t="s">
        <v>138</v>
      </c>
      <c r="H5" s="123" t="s">
        <v>156</v>
      </c>
      <c r="I5" s="539"/>
      <c r="J5" s="125" t="s">
        <v>28</v>
      </c>
      <c r="K5" s="126" t="s">
        <v>157</v>
      </c>
      <c r="L5" s="127" t="s">
        <v>28</v>
      </c>
      <c r="M5" s="126" t="s">
        <v>157</v>
      </c>
      <c r="N5" s="127" t="s">
        <v>28</v>
      </c>
      <c r="O5" s="126" t="s">
        <v>157</v>
      </c>
      <c r="P5" s="127" t="s">
        <v>28</v>
      </c>
      <c r="Q5" s="126" t="s">
        <v>157</v>
      </c>
      <c r="R5" s="127" t="s">
        <v>28</v>
      </c>
      <c r="S5" s="126" t="s">
        <v>157</v>
      </c>
      <c r="U5" s="128" t="s">
        <v>162</v>
      </c>
      <c r="V5" s="128" t="s">
        <v>162</v>
      </c>
    </row>
    <row r="6" spans="1:23" ht="18" customHeight="1" thickTop="1">
      <c r="A6" s="119">
        <v>1</v>
      </c>
      <c r="B6" s="129"/>
      <c r="C6" s="130"/>
      <c r="D6" s="155">
        <f t="shared" ref="D6:D35" si="0">ROUNDDOWN($E6*1.1,0)</f>
        <v>0</v>
      </c>
      <c r="E6" s="131"/>
      <c r="F6" s="131" t="s">
        <v>133</v>
      </c>
      <c r="G6" s="155">
        <f t="shared" ref="G6:G35" si="1">ROUNDDOWN($H6*1.1,0)</f>
        <v>0</v>
      </c>
      <c r="H6" s="155">
        <f>SUM(K6,M6,O6,Q6,S6)</f>
        <v>0</v>
      </c>
      <c r="I6" s="158">
        <f t="shared" ref="I6:I35" si="2">IF($F6=$W$6,$E6,$D6)-IF($F6=$W$6,$H6,$G6)</f>
        <v>0</v>
      </c>
      <c r="J6" s="132"/>
      <c r="K6" s="133"/>
      <c r="L6" s="134"/>
      <c r="M6" s="133"/>
      <c r="N6" s="134"/>
      <c r="O6" s="133"/>
      <c r="P6" s="134"/>
      <c r="Q6" s="133"/>
      <c r="R6" s="134"/>
      <c r="S6" s="133"/>
      <c r="U6" s="135">
        <f>ROUNDDOWN(D6/1000,0)</f>
        <v>0</v>
      </c>
      <c r="V6" s="135">
        <f>ROUNDDOWN(I6/1000,0)</f>
        <v>0</v>
      </c>
      <c r="W6" s="136" t="s">
        <v>133</v>
      </c>
    </row>
    <row r="7" spans="1:23" ht="18" customHeight="1">
      <c r="A7" s="119">
        <v>2</v>
      </c>
      <c r="B7" s="137"/>
      <c r="C7" s="138"/>
      <c r="D7" s="156">
        <f t="shared" si="0"/>
        <v>0</v>
      </c>
      <c r="E7" s="139"/>
      <c r="F7" s="139" t="s">
        <v>133</v>
      </c>
      <c r="G7" s="156">
        <f t="shared" si="1"/>
        <v>0</v>
      </c>
      <c r="H7" s="156">
        <f t="shared" ref="H7:H31" si="3">SUM(K7,M7,O7,Q7,S7)</f>
        <v>0</v>
      </c>
      <c r="I7" s="159">
        <f t="shared" si="2"/>
        <v>0</v>
      </c>
      <c r="J7" s="140"/>
      <c r="K7" s="141"/>
      <c r="L7" s="142"/>
      <c r="M7" s="141"/>
      <c r="N7" s="142"/>
      <c r="O7" s="141"/>
      <c r="P7" s="142"/>
      <c r="Q7" s="141"/>
      <c r="R7" s="142"/>
      <c r="S7" s="141"/>
      <c r="U7" s="139">
        <f t="shared" ref="U7:U35" si="4">ROUNDDOWN(D7/1000,0)</f>
        <v>0</v>
      </c>
      <c r="V7" s="139">
        <f t="shared" ref="V7:V35" si="5">ROUNDDOWN(I7/1000,0)</f>
        <v>0</v>
      </c>
      <c r="W7" s="136" t="s">
        <v>134</v>
      </c>
    </row>
    <row r="8" spans="1:23" ht="18" customHeight="1">
      <c r="A8" s="119">
        <v>3</v>
      </c>
      <c r="B8" s="137"/>
      <c r="C8" s="138"/>
      <c r="D8" s="156">
        <f t="shared" si="0"/>
        <v>0</v>
      </c>
      <c r="E8" s="139"/>
      <c r="F8" s="139" t="s">
        <v>134</v>
      </c>
      <c r="G8" s="156">
        <f t="shared" si="1"/>
        <v>0</v>
      </c>
      <c r="H8" s="156">
        <f t="shared" si="3"/>
        <v>0</v>
      </c>
      <c r="I8" s="159">
        <f t="shared" si="2"/>
        <v>0</v>
      </c>
      <c r="J8" s="140"/>
      <c r="K8" s="141"/>
      <c r="L8" s="142"/>
      <c r="M8" s="141"/>
      <c r="N8" s="142"/>
      <c r="O8" s="141"/>
      <c r="P8" s="142"/>
      <c r="Q8" s="141"/>
      <c r="R8" s="142"/>
      <c r="S8" s="141"/>
      <c r="U8" s="139">
        <f t="shared" si="4"/>
        <v>0</v>
      </c>
      <c r="V8" s="139">
        <f t="shared" si="5"/>
        <v>0</v>
      </c>
    </row>
    <row r="9" spans="1:23" ht="18" customHeight="1">
      <c r="A9" s="119">
        <v>4</v>
      </c>
      <c r="B9" s="137"/>
      <c r="C9" s="138"/>
      <c r="D9" s="156">
        <f t="shared" si="0"/>
        <v>0</v>
      </c>
      <c r="E9" s="139"/>
      <c r="F9" s="139" t="s">
        <v>134</v>
      </c>
      <c r="G9" s="156">
        <f t="shared" si="1"/>
        <v>0</v>
      </c>
      <c r="H9" s="156">
        <f t="shared" si="3"/>
        <v>0</v>
      </c>
      <c r="I9" s="159">
        <f t="shared" si="2"/>
        <v>0</v>
      </c>
      <c r="J9" s="140"/>
      <c r="K9" s="141"/>
      <c r="L9" s="142"/>
      <c r="M9" s="141"/>
      <c r="N9" s="142"/>
      <c r="O9" s="141"/>
      <c r="P9" s="142"/>
      <c r="Q9" s="141"/>
      <c r="R9" s="142"/>
      <c r="S9" s="141"/>
      <c r="U9" s="139">
        <f t="shared" si="4"/>
        <v>0</v>
      </c>
      <c r="V9" s="139">
        <f t="shared" si="5"/>
        <v>0</v>
      </c>
    </row>
    <row r="10" spans="1:23" ht="18" customHeight="1">
      <c r="A10" s="119">
        <v>5</v>
      </c>
      <c r="B10" s="137"/>
      <c r="C10" s="138"/>
      <c r="D10" s="156">
        <f t="shared" si="0"/>
        <v>0</v>
      </c>
      <c r="E10" s="139"/>
      <c r="F10" s="139" t="s">
        <v>133</v>
      </c>
      <c r="G10" s="156">
        <f t="shared" si="1"/>
        <v>0</v>
      </c>
      <c r="H10" s="156">
        <f t="shared" si="3"/>
        <v>0</v>
      </c>
      <c r="I10" s="159">
        <f t="shared" si="2"/>
        <v>0</v>
      </c>
      <c r="J10" s="140"/>
      <c r="K10" s="141"/>
      <c r="L10" s="142"/>
      <c r="M10" s="141"/>
      <c r="N10" s="142"/>
      <c r="O10" s="141"/>
      <c r="P10" s="142"/>
      <c r="Q10" s="141"/>
      <c r="R10" s="142"/>
      <c r="S10" s="141"/>
      <c r="U10" s="139">
        <f t="shared" si="4"/>
        <v>0</v>
      </c>
      <c r="V10" s="139">
        <f t="shared" si="5"/>
        <v>0</v>
      </c>
    </row>
    <row r="11" spans="1:23" ht="18" customHeight="1">
      <c r="A11" s="119">
        <v>6</v>
      </c>
      <c r="B11" s="137"/>
      <c r="C11" s="138"/>
      <c r="D11" s="156">
        <f t="shared" si="0"/>
        <v>0</v>
      </c>
      <c r="E11" s="139"/>
      <c r="F11" s="139"/>
      <c r="G11" s="156">
        <f t="shared" si="1"/>
        <v>0</v>
      </c>
      <c r="H11" s="156">
        <f t="shared" si="3"/>
        <v>0</v>
      </c>
      <c r="I11" s="159">
        <f t="shared" si="2"/>
        <v>0</v>
      </c>
      <c r="J11" s="140"/>
      <c r="K11" s="141"/>
      <c r="L11" s="142"/>
      <c r="M11" s="141"/>
      <c r="N11" s="142"/>
      <c r="O11" s="141"/>
      <c r="P11" s="142"/>
      <c r="Q11" s="141"/>
      <c r="R11" s="142"/>
      <c r="S11" s="141"/>
      <c r="U11" s="139">
        <f t="shared" si="4"/>
        <v>0</v>
      </c>
      <c r="V11" s="139">
        <f t="shared" si="5"/>
        <v>0</v>
      </c>
    </row>
    <row r="12" spans="1:23" ht="18" customHeight="1">
      <c r="A12" s="119">
        <v>7</v>
      </c>
      <c r="B12" s="137"/>
      <c r="C12" s="138"/>
      <c r="D12" s="156">
        <f t="shared" si="0"/>
        <v>0</v>
      </c>
      <c r="E12" s="139"/>
      <c r="F12" s="139"/>
      <c r="G12" s="156">
        <f t="shared" si="1"/>
        <v>0</v>
      </c>
      <c r="H12" s="156">
        <f t="shared" si="3"/>
        <v>0</v>
      </c>
      <c r="I12" s="159">
        <f t="shared" si="2"/>
        <v>0</v>
      </c>
      <c r="J12" s="140"/>
      <c r="K12" s="141"/>
      <c r="L12" s="142"/>
      <c r="M12" s="141"/>
      <c r="N12" s="142"/>
      <c r="O12" s="141"/>
      <c r="P12" s="142"/>
      <c r="Q12" s="141"/>
      <c r="R12" s="142"/>
      <c r="S12" s="141"/>
      <c r="U12" s="139">
        <f t="shared" si="4"/>
        <v>0</v>
      </c>
      <c r="V12" s="139">
        <f t="shared" si="5"/>
        <v>0</v>
      </c>
    </row>
    <row r="13" spans="1:23" ht="18" customHeight="1">
      <c r="A13" s="119">
        <v>8</v>
      </c>
      <c r="B13" s="137"/>
      <c r="C13" s="138"/>
      <c r="D13" s="156">
        <f t="shared" si="0"/>
        <v>0</v>
      </c>
      <c r="E13" s="139"/>
      <c r="F13" s="139"/>
      <c r="G13" s="156">
        <f t="shared" si="1"/>
        <v>0</v>
      </c>
      <c r="H13" s="156">
        <f t="shared" si="3"/>
        <v>0</v>
      </c>
      <c r="I13" s="159">
        <f t="shared" si="2"/>
        <v>0</v>
      </c>
      <c r="J13" s="140"/>
      <c r="K13" s="141"/>
      <c r="L13" s="142"/>
      <c r="M13" s="141"/>
      <c r="N13" s="142"/>
      <c r="O13" s="141"/>
      <c r="P13" s="142"/>
      <c r="Q13" s="141"/>
      <c r="R13" s="142"/>
      <c r="S13" s="141"/>
      <c r="U13" s="139">
        <f t="shared" si="4"/>
        <v>0</v>
      </c>
      <c r="V13" s="139">
        <f t="shared" si="5"/>
        <v>0</v>
      </c>
    </row>
    <row r="14" spans="1:23" ht="18" customHeight="1">
      <c r="A14" s="119">
        <v>9</v>
      </c>
      <c r="B14" s="137"/>
      <c r="C14" s="138"/>
      <c r="D14" s="156">
        <f t="shared" si="0"/>
        <v>0</v>
      </c>
      <c r="E14" s="139"/>
      <c r="F14" s="139"/>
      <c r="G14" s="156">
        <f t="shared" si="1"/>
        <v>0</v>
      </c>
      <c r="H14" s="156">
        <f t="shared" si="3"/>
        <v>0</v>
      </c>
      <c r="I14" s="159">
        <f t="shared" si="2"/>
        <v>0</v>
      </c>
      <c r="J14" s="140"/>
      <c r="K14" s="141"/>
      <c r="L14" s="142"/>
      <c r="M14" s="141"/>
      <c r="N14" s="142"/>
      <c r="O14" s="141"/>
      <c r="P14" s="142"/>
      <c r="Q14" s="141"/>
      <c r="R14" s="142"/>
      <c r="S14" s="141"/>
      <c r="U14" s="139">
        <f t="shared" ref="U14:U25" si="6">ROUNDDOWN(D14/1000,0)</f>
        <v>0</v>
      </c>
      <c r="V14" s="139">
        <f t="shared" ref="V14:V25" si="7">ROUNDDOWN(I14/1000,0)</f>
        <v>0</v>
      </c>
    </row>
    <row r="15" spans="1:23" ht="18" customHeight="1">
      <c r="A15" s="119">
        <v>10</v>
      </c>
      <c r="B15" s="137"/>
      <c r="C15" s="138"/>
      <c r="D15" s="156">
        <f t="shared" si="0"/>
        <v>0</v>
      </c>
      <c r="E15" s="139"/>
      <c r="F15" s="139"/>
      <c r="G15" s="156">
        <f t="shared" si="1"/>
        <v>0</v>
      </c>
      <c r="H15" s="156">
        <f t="shared" ref="H15:H26" si="8">SUM(K15,M15,O15,Q15,S15)</f>
        <v>0</v>
      </c>
      <c r="I15" s="159">
        <f t="shared" si="2"/>
        <v>0</v>
      </c>
      <c r="J15" s="140"/>
      <c r="K15" s="141"/>
      <c r="L15" s="142"/>
      <c r="M15" s="141"/>
      <c r="N15" s="142"/>
      <c r="O15" s="141"/>
      <c r="P15" s="142"/>
      <c r="Q15" s="141"/>
      <c r="R15" s="142"/>
      <c r="S15" s="141"/>
      <c r="U15" s="139">
        <f t="shared" si="6"/>
        <v>0</v>
      </c>
      <c r="V15" s="139">
        <f t="shared" si="7"/>
        <v>0</v>
      </c>
    </row>
    <row r="16" spans="1:23" ht="18" customHeight="1">
      <c r="A16" s="119">
        <v>11</v>
      </c>
      <c r="B16" s="137"/>
      <c r="C16" s="138"/>
      <c r="D16" s="156">
        <f t="shared" si="0"/>
        <v>0</v>
      </c>
      <c r="E16" s="139"/>
      <c r="F16" s="139"/>
      <c r="G16" s="156">
        <f t="shared" si="1"/>
        <v>0</v>
      </c>
      <c r="H16" s="156">
        <f t="shared" si="8"/>
        <v>0</v>
      </c>
      <c r="I16" s="159">
        <f t="shared" si="2"/>
        <v>0</v>
      </c>
      <c r="J16" s="140"/>
      <c r="K16" s="141"/>
      <c r="L16" s="142"/>
      <c r="M16" s="141"/>
      <c r="N16" s="142"/>
      <c r="O16" s="141"/>
      <c r="P16" s="142"/>
      <c r="Q16" s="141"/>
      <c r="R16" s="142"/>
      <c r="S16" s="141"/>
      <c r="U16" s="139">
        <f t="shared" si="6"/>
        <v>0</v>
      </c>
      <c r="V16" s="139">
        <f t="shared" si="7"/>
        <v>0</v>
      </c>
    </row>
    <row r="17" spans="1:22" ht="18" customHeight="1">
      <c r="A17" s="119">
        <v>12</v>
      </c>
      <c r="B17" s="137"/>
      <c r="C17" s="138"/>
      <c r="D17" s="156">
        <f t="shared" si="0"/>
        <v>0</v>
      </c>
      <c r="E17" s="139"/>
      <c r="F17" s="139"/>
      <c r="G17" s="156">
        <f t="shared" si="1"/>
        <v>0</v>
      </c>
      <c r="H17" s="156">
        <f t="shared" si="8"/>
        <v>0</v>
      </c>
      <c r="I17" s="159">
        <f t="shared" si="2"/>
        <v>0</v>
      </c>
      <c r="J17" s="140"/>
      <c r="K17" s="141"/>
      <c r="L17" s="142"/>
      <c r="M17" s="141"/>
      <c r="N17" s="142"/>
      <c r="O17" s="141"/>
      <c r="P17" s="142"/>
      <c r="Q17" s="141"/>
      <c r="R17" s="142"/>
      <c r="S17" s="141"/>
      <c r="U17" s="139">
        <f t="shared" si="6"/>
        <v>0</v>
      </c>
      <c r="V17" s="139">
        <f t="shared" si="7"/>
        <v>0</v>
      </c>
    </row>
    <row r="18" spans="1:22" ht="18" customHeight="1">
      <c r="A18" s="119">
        <v>13</v>
      </c>
      <c r="B18" s="137"/>
      <c r="C18" s="138"/>
      <c r="D18" s="156">
        <f t="shared" si="0"/>
        <v>0</v>
      </c>
      <c r="E18" s="139"/>
      <c r="F18" s="139"/>
      <c r="G18" s="156">
        <f t="shared" si="1"/>
        <v>0</v>
      </c>
      <c r="H18" s="156">
        <f t="shared" si="8"/>
        <v>0</v>
      </c>
      <c r="I18" s="159">
        <f t="shared" si="2"/>
        <v>0</v>
      </c>
      <c r="J18" s="140"/>
      <c r="K18" s="141"/>
      <c r="L18" s="142"/>
      <c r="M18" s="141"/>
      <c r="N18" s="142"/>
      <c r="O18" s="141"/>
      <c r="P18" s="142"/>
      <c r="Q18" s="141"/>
      <c r="R18" s="142"/>
      <c r="S18" s="141"/>
      <c r="U18" s="139">
        <f t="shared" si="6"/>
        <v>0</v>
      </c>
      <c r="V18" s="139">
        <f t="shared" si="7"/>
        <v>0</v>
      </c>
    </row>
    <row r="19" spans="1:22" ht="18" customHeight="1">
      <c r="A19" s="119">
        <v>14</v>
      </c>
      <c r="B19" s="137"/>
      <c r="C19" s="138"/>
      <c r="D19" s="156">
        <f t="shared" si="0"/>
        <v>0</v>
      </c>
      <c r="E19" s="139"/>
      <c r="F19" s="139"/>
      <c r="G19" s="156">
        <f t="shared" si="1"/>
        <v>0</v>
      </c>
      <c r="H19" s="156">
        <f t="shared" si="8"/>
        <v>0</v>
      </c>
      <c r="I19" s="159">
        <f t="shared" si="2"/>
        <v>0</v>
      </c>
      <c r="J19" s="140"/>
      <c r="K19" s="141"/>
      <c r="L19" s="142"/>
      <c r="M19" s="141"/>
      <c r="N19" s="142"/>
      <c r="O19" s="141"/>
      <c r="P19" s="142"/>
      <c r="Q19" s="141"/>
      <c r="R19" s="142"/>
      <c r="S19" s="141"/>
      <c r="U19" s="139">
        <f t="shared" si="6"/>
        <v>0</v>
      </c>
      <c r="V19" s="139">
        <f t="shared" si="7"/>
        <v>0</v>
      </c>
    </row>
    <row r="20" spans="1:22" ht="18" customHeight="1">
      <c r="A20" s="119">
        <v>15</v>
      </c>
      <c r="B20" s="137"/>
      <c r="C20" s="138"/>
      <c r="D20" s="156">
        <f t="shared" si="0"/>
        <v>0</v>
      </c>
      <c r="E20" s="139"/>
      <c r="F20" s="139"/>
      <c r="G20" s="156">
        <f t="shared" si="1"/>
        <v>0</v>
      </c>
      <c r="H20" s="156">
        <f t="shared" si="8"/>
        <v>0</v>
      </c>
      <c r="I20" s="159">
        <f t="shared" si="2"/>
        <v>0</v>
      </c>
      <c r="J20" s="140"/>
      <c r="K20" s="141"/>
      <c r="L20" s="142"/>
      <c r="M20" s="141"/>
      <c r="N20" s="142"/>
      <c r="O20" s="141"/>
      <c r="P20" s="142"/>
      <c r="Q20" s="141"/>
      <c r="R20" s="142"/>
      <c r="S20" s="141"/>
      <c r="U20" s="139">
        <f t="shared" si="6"/>
        <v>0</v>
      </c>
      <c r="V20" s="139">
        <f t="shared" si="7"/>
        <v>0</v>
      </c>
    </row>
    <row r="21" spans="1:22" ht="18" customHeight="1">
      <c r="A21" s="119">
        <v>16</v>
      </c>
      <c r="B21" s="137"/>
      <c r="C21" s="138"/>
      <c r="D21" s="156">
        <f t="shared" si="0"/>
        <v>0</v>
      </c>
      <c r="E21" s="139"/>
      <c r="F21" s="139"/>
      <c r="G21" s="156">
        <f t="shared" si="1"/>
        <v>0</v>
      </c>
      <c r="H21" s="156">
        <f t="shared" si="8"/>
        <v>0</v>
      </c>
      <c r="I21" s="159">
        <f t="shared" si="2"/>
        <v>0</v>
      </c>
      <c r="J21" s="140"/>
      <c r="K21" s="141"/>
      <c r="L21" s="142"/>
      <c r="M21" s="141"/>
      <c r="N21" s="142"/>
      <c r="O21" s="141"/>
      <c r="P21" s="142"/>
      <c r="Q21" s="141"/>
      <c r="R21" s="142"/>
      <c r="S21" s="141"/>
      <c r="U21" s="139">
        <f t="shared" si="6"/>
        <v>0</v>
      </c>
      <c r="V21" s="139">
        <f t="shared" si="7"/>
        <v>0</v>
      </c>
    </row>
    <row r="22" spans="1:22" ht="18" customHeight="1">
      <c r="A22" s="119">
        <v>17</v>
      </c>
      <c r="B22" s="137"/>
      <c r="C22" s="138"/>
      <c r="D22" s="156">
        <f t="shared" si="0"/>
        <v>0</v>
      </c>
      <c r="E22" s="139"/>
      <c r="F22" s="139"/>
      <c r="G22" s="156">
        <f t="shared" si="1"/>
        <v>0</v>
      </c>
      <c r="H22" s="156">
        <f t="shared" si="8"/>
        <v>0</v>
      </c>
      <c r="I22" s="159">
        <f t="shared" si="2"/>
        <v>0</v>
      </c>
      <c r="J22" s="140"/>
      <c r="K22" s="141"/>
      <c r="L22" s="142"/>
      <c r="M22" s="141"/>
      <c r="N22" s="142"/>
      <c r="O22" s="141"/>
      <c r="P22" s="142"/>
      <c r="Q22" s="141"/>
      <c r="R22" s="142"/>
      <c r="S22" s="141"/>
      <c r="U22" s="139">
        <f t="shared" si="6"/>
        <v>0</v>
      </c>
      <c r="V22" s="139">
        <f t="shared" si="7"/>
        <v>0</v>
      </c>
    </row>
    <row r="23" spans="1:22" ht="18" customHeight="1">
      <c r="A23" s="119">
        <v>18</v>
      </c>
      <c r="B23" s="137"/>
      <c r="C23" s="138"/>
      <c r="D23" s="156">
        <f t="shared" si="0"/>
        <v>0</v>
      </c>
      <c r="E23" s="139"/>
      <c r="F23" s="139"/>
      <c r="G23" s="156">
        <f t="shared" si="1"/>
        <v>0</v>
      </c>
      <c r="H23" s="156">
        <f t="shared" si="8"/>
        <v>0</v>
      </c>
      <c r="I23" s="159">
        <f t="shared" si="2"/>
        <v>0</v>
      </c>
      <c r="J23" s="140"/>
      <c r="K23" s="141"/>
      <c r="L23" s="142"/>
      <c r="M23" s="141"/>
      <c r="N23" s="142"/>
      <c r="O23" s="141"/>
      <c r="P23" s="142"/>
      <c r="Q23" s="141"/>
      <c r="R23" s="142"/>
      <c r="S23" s="141"/>
      <c r="U23" s="139">
        <f t="shared" si="6"/>
        <v>0</v>
      </c>
      <c r="V23" s="139">
        <f t="shared" si="7"/>
        <v>0</v>
      </c>
    </row>
    <row r="24" spans="1:22" ht="18" customHeight="1">
      <c r="A24" s="119">
        <v>19</v>
      </c>
      <c r="B24" s="137"/>
      <c r="C24" s="138"/>
      <c r="D24" s="156">
        <f t="shared" si="0"/>
        <v>0</v>
      </c>
      <c r="E24" s="139"/>
      <c r="F24" s="139"/>
      <c r="G24" s="156">
        <f t="shared" si="1"/>
        <v>0</v>
      </c>
      <c r="H24" s="156">
        <f t="shared" si="8"/>
        <v>0</v>
      </c>
      <c r="I24" s="159">
        <f t="shared" si="2"/>
        <v>0</v>
      </c>
      <c r="J24" s="140"/>
      <c r="K24" s="141"/>
      <c r="L24" s="142"/>
      <c r="M24" s="141"/>
      <c r="N24" s="142"/>
      <c r="O24" s="141"/>
      <c r="P24" s="142"/>
      <c r="Q24" s="141"/>
      <c r="R24" s="142"/>
      <c r="S24" s="141"/>
      <c r="U24" s="139">
        <f t="shared" si="6"/>
        <v>0</v>
      </c>
      <c r="V24" s="139">
        <f t="shared" si="7"/>
        <v>0</v>
      </c>
    </row>
    <row r="25" spans="1:22" ht="18" customHeight="1">
      <c r="A25" s="119">
        <v>20</v>
      </c>
      <c r="B25" s="137"/>
      <c r="C25" s="138"/>
      <c r="D25" s="156">
        <f t="shared" si="0"/>
        <v>0</v>
      </c>
      <c r="E25" s="139"/>
      <c r="F25" s="139"/>
      <c r="G25" s="156">
        <f t="shared" si="1"/>
        <v>0</v>
      </c>
      <c r="H25" s="156">
        <f t="shared" si="8"/>
        <v>0</v>
      </c>
      <c r="I25" s="159">
        <f t="shared" si="2"/>
        <v>0</v>
      </c>
      <c r="J25" s="140"/>
      <c r="K25" s="141"/>
      <c r="L25" s="142"/>
      <c r="M25" s="141"/>
      <c r="N25" s="142"/>
      <c r="O25" s="141"/>
      <c r="P25" s="142"/>
      <c r="Q25" s="141"/>
      <c r="R25" s="142"/>
      <c r="S25" s="141"/>
      <c r="U25" s="139">
        <f t="shared" si="6"/>
        <v>0</v>
      </c>
      <c r="V25" s="139">
        <f t="shared" si="7"/>
        <v>0</v>
      </c>
    </row>
    <row r="26" spans="1:22" ht="18" customHeight="1">
      <c r="A26" s="119">
        <v>21</v>
      </c>
      <c r="B26" s="137"/>
      <c r="C26" s="138"/>
      <c r="D26" s="156">
        <f t="shared" si="0"/>
        <v>0</v>
      </c>
      <c r="E26" s="139"/>
      <c r="F26" s="139"/>
      <c r="G26" s="156">
        <f t="shared" si="1"/>
        <v>0</v>
      </c>
      <c r="H26" s="156">
        <f t="shared" si="8"/>
        <v>0</v>
      </c>
      <c r="I26" s="159">
        <f t="shared" si="2"/>
        <v>0</v>
      </c>
      <c r="J26" s="140"/>
      <c r="K26" s="141"/>
      <c r="L26" s="142"/>
      <c r="M26" s="141"/>
      <c r="N26" s="142"/>
      <c r="O26" s="141"/>
      <c r="P26" s="142"/>
      <c r="Q26" s="141"/>
      <c r="R26" s="142"/>
      <c r="S26" s="141"/>
      <c r="U26" s="139">
        <f t="shared" si="4"/>
        <v>0</v>
      </c>
      <c r="V26" s="139">
        <f t="shared" si="5"/>
        <v>0</v>
      </c>
    </row>
    <row r="27" spans="1:22" ht="18" customHeight="1">
      <c r="A27" s="119">
        <v>22</v>
      </c>
      <c r="B27" s="137"/>
      <c r="C27" s="138"/>
      <c r="D27" s="156">
        <f t="shared" si="0"/>
        <v>0</v>
      </c>
      <c r="E27" s="139"/>
      <c r="F27" s="139"/>
      <c r="G27" s="156">
        <f t="shared" si="1"/>
        <v>0</v>
      </c>
      <c r="H27" s="156">
        <f t="shared" si="3"/>
        <v>0</v>
      </c>
      <c r="I27" s="159">
        <f t="shared" si="2"/>
        <v>0</v>
      </c>
      <c r="J27" s="140"/>
      <c r="K27" s="141"/>
      <c r="L27" s="142"/>
      <c r="M27" s="141"/>
      <c r="N27" s="142"/>
      <c r="O27" s="141"/>
      <c r="P27" s="142"/>
      <c r="Q27" s="141"/>
      <c r="R27" s="142"/>
      <c r="S27" s="141"/>
      <c r="U27" s="139">
        <f t="shared" si="4"/>
        <v>0</v>
      </c>
      <c r="V27" s="139">
        <f t="shared" si="5"/>
        <v>0</v>
      </c>
    </row>
    <row r="28" spans="1:22" ht="18" customHeight="1">
      <c r="A28" s="119">
        <v>23</v>
      </c>
      <c r="B28" s="137"/>
      <c r="C28" s="138"/>
      <c r="D28" s="156">
        <f t="shared" si="0"/>
        <v>0</v>
      </c>
      <c r="E28" s="139"/>
      <c r="F28" s="139"/>
      <c r="G28" s="156">
        <f t="shared" si="1"/>
        <v>0</v>
      </c>
      <c r="H28" s="156">
        <f t="shared" si="3"/>
        <v>0</v>
      </c>
      <c r="I28" s="159">
        <f t="shared" si="2"/>
        <v>0</v>
      </c>
      <c r="J28" s="140"/>
      <c r="K28" s="141"/>
      <c r="L28" s="142"/>
      <c r="M28" s="141"/>
      <c r="N28" s="142"/>
      <c r="O28" s="141"/>
      <c r="P28" s="142"/>
      <c r="Q28" s="141"/>
      <c r="R28" s="142"/>
      <c r="S28" s="141"/>
      <c r="U28" s="139">
        <f t="shared" si="4"/>
        <v>0</v>
      </c>
      <c r="V28" s="139">
        <f t="shared" si="5"/>
        <v>0</v>
      </c>
    </row>
    <row r="29" spans="1:22" ht="18" customHeight="1">
      <c r="A29" s="119">
        <v>24</v>
      </c>
      <c r="B29" s="137"/>
      <c r="C29" s="138"/>
      <c r="D29" s="156">
        <f t="shared" si="0"/>
        <v>0</v>
      </c>
      <c r="E29" s="139"/>
      <c r="F29" s="139"/>
      <c r="G29" s="156">
        <f t="shared" si="1"/>
        <v>0</v>
      </c>
      <c r="H29" s="156">
        <f t="shared" si="3"/>
        <v>0</v>
      </c>
      <c r="I29" s="159">
        <f t="shared" si="2"/>
        <v>0</v>
      </c>
      <c r="J29" s="140"/>
      <c r="K29" s="141"/>
      <c r="L29" s="142"/>
      <c r="M29" s="141"/>
      <c r="N29" s="142"/>
      <c r="O29" s="141"/>
      <c r="P29" s="142"/>
      <c r="Q29" s="141"/>
      <c r="R29" s="142"/>
      <c r="S29" s="141"/>
      <c r="U29" s="139">
        <f t="shared" si="4"/>
        <v>0</v>
      </c>
      <c r="V29" s="139">
        <f t="shared" si="5"/>
        <v>0</v>
      </c>
    </row>
    <row r="30" spans="1:22" ht="18" customHeight="1">
      <c r="A30" s="119">
        <v>25</v>
      </c>
      <c r="B30" s="137"/>
      <c r="C30" s="138"/>
      <c r="D30" s="156">
        <f t="shared" si="0"/>
        <v>0</v>
      </c>
      <c r="E30" s="139"/>
      <c r="F30" s="139"/>
      <c r="G30" s="156">
        <f t="shared" si="1"/>
        <v>0</v>
      </c>
      <c r="H30" s="156">
        <f t="shared" si="3"/>
        <v>0</v>
      </c>
      <c r="I30" s="159">
        <f t="shared" si="2"/>
        <v>0</v>
      </c>
      <c r="J30" s="140"/>
      <c r="K30" s="141"/>
      <c r="L30" s="142"/>
      <c r="M30" s="141"/>
      <c r="N30" s="142"/>
      <c r="O30" s="141"/>
      <c r="P30" s="142"/>
      <c r="Q30" s="141"/>
      <c r="R30" s="142"/>
      <c r="S30" s="141"/>
      <c r="U30" s="139">
        <f t="shared" si="4"/>
        <v>0</v>
      </c>
      <c r="V30" s="139">
        <f t="shared" si="5"/>
        <v>0</v>
      </c>
    </row>
    <row r="31" spans="1:22" ht="18" customHeight="1">
      <c r="A31" s="119">
        <v>26</v>
      </c>
      <c r="B31" s="137"/>
      <c r="C31" s="138"/>
      <c r="D31" s="156">
        <f t="shared" si="0"/>
        <v>0</v>
      </c>
      <c r="E31" s="139"/>
      <c r="F31" s="139"/>
      <c r="G31" s="156">
        <f t="shared" si="1"/>
        <v>0</v>
      </c>
      <c r="H31" s="156">
        <f t="shared" si="3"/>
        <v>0</v>
      </c>
      <c r="I31" s="159">
        <f t="shared" si="2"/>
        <v>0</v>
      </c>
      <c r="J31" s="140"/>
      <c r="K31" s="141"/>
      <c r="L31" s="142"/>
      <c r="M31" s="141"/>
      <c r="N31" s="142"/>
      <c r="O31" s="141"/>
      <c r="P31" s="142"/>
      <c r="Q31" s="141"/>
      <c r="R31" s="142"/>
      <c r="S31" s="141"/>
      <c r="U31" s="139">
        <f t="shared" si="4"/>
        <v>0</v>
      </c>
      <c r="V31" s="139">
        <f t="shared" si="5"/>
        <v>0</v>
      </c>
    </row>
    <row r="32" spans="1:22" ht="18" customHeight="1">
      <c r="A32" s="119">
        <v>27</v>
      </c>
      <c r="B32" s="137"/>
      <c r="C32" s="138"/>
      <c r="D32" s="156">
        <f t="shared" si="0"/>
        <v>0</v>
      </c>
      <c r="E32" s="139"/>
      <c r="F32" s="139"/>
      <c r="G32" s="156">
        <f t="shared" si="1"/>
        <v>0</v>
      </c>
      <c r="H32" s="156">
        <f t="shared" ref="H32:H35" si="9">SUM(K32,M32,O32,Q32,S32)</f>
        <v>0</v>
      </c>
      <c r="I32" s="159">
        <f t="shared" si="2"/>
        <v>0</v>
      </c>
      <c r="J32" s="140"/>
      <c r="K32" s="141"/>
      <c r="L32" s="142"/>
      <c r="M32" s="141"/>
      <c r="N32" s="142"/>
      <c r="O32" s="141"/>
      <c r="P32" s="142"/>
      <c r="Q32" s="141"/>
      <c r="R32" s="142"/>
      <c r="S32" s="141"/>
      <c r="U32" s="139">
        <f t="shared" si="4"/>
        <v>0</v>
      </c>
      <c r="V32" s="139">
        <f t="shared" si="5"/>
        <v>0</v>
      </c>
    </row>
    <row r="33" spans="1:22" ht="18" customHeight="1">
      <c r="A33" s="119">
        <v>28</v>
      </c>
      <c r="B33" s="137"/>
      <c r="C33" s="138"/>
      <c r="D33" s="156">
        <f t="shared" si="0"/>
        <v>0</v>
      </c>
      <c r="E33" s="139"/>
      <c r="F33" s="139"/>
      <c r="G33" s="156">
        <f t="shared" si="1"/>
        <v>0</v>
      </c>
      <c r="H33" s="156">
        <f t="shared" si="9"/>
        <v>0</v>
      </c>
      <c r="I33" s="159">
        <f t="shared" si="2"/>
        <v>0</v>
      </c>
      <c r="J33" s="140"/>
      <c r="K33" s="141"/>
      <c r="L33" s="142"/>
      <c r="M33" s="141"/>
      <c r="N33" s="142"/>
      <c r="O33" s="141"/>
      <c r="P33" s="142"/>
      <c r="Q33" s="141"/>
      <c r="R33" s="142"/>
      <c r="S33" s="141"/>
      <c r="U33" s="139">
        <f t="shared" si="4"/>
        <v>0</v>
      </c>
      <c r="V33" s="139">
        <f t="shared" si="5"/>
        <v>0</v>
      </c>
    </row>
    <row r="34" spans="1:22" ht="18" customHeight="1">
      <c r="A34" s="119">
        <v>29</v>
      </c>
      <c r="B34" s="137"/>
      <c r="C34" s="138"/>
      <c r="D34" s="156">
        <f t="shared" si="0"/>
        <v>0</v>
      </c>
      <c r="E34" s="139"/>
      <c r="F34" s="139"/>
      <c r="G34" s="156">
        <f t="shared" si="1"/>
        <v>0</v>
      </c>
      <c r="H34" s="156">
        <f t="shared" si="9"/>
        <v>0</v>
      </c>
      <c r="I34" s="159">
        <f t="shared" si="2"/>
        <v>0</v>
      </c>
      <c r="J34" s="140"/>
      <c r="K34" s="141"/>
      <c r="L34" s="142"/>
      <c r="M34" s="141"/>
      <c r="N34" s="142"/>
      <c r="O34" s="141"/>
      <c r="P34" s="142"/>
      <c r="Q34" s="141"/>
      <c r="R34" s="142"/>
      <c r="S34" s="141"/>
      <c r="U34" s="139">
        <f t="shared" si="4"/>
        <v>0</v>
      </c>
      <c r="V34" s="139">
        <f t="shared" si="5"/>
        <v>0</v>
      </c>
    </row>
    <row r="35" spans="1:22" ht="18" customHeight="1" thickBot="1">
      <c r="A35" s="119">
        <v>30</v>
      </c>
      <c r="B35" s="143"/>
      <c r="C35" s="144"/>
      <c r="D35" s="157">
        <f t="shared" si="0"/>
        <v>0</v>
      </c>
      <c r="E35" s="145"/>
      <c r="F35" s="145"/>
      <c r="G35" s="157">
        <f t="shared" si="1"/>
        <v>0</v>
      </c>
      <c r="H35" s="157">
        <f t="shared" si="9"/>
        <v>0</v>
      </c>
      <c r="I35" s="160">
        <f t="shared" si="2"/>
        <v>0</v>
      </c>
      <c r="J35" s="146"/>
      <c r="K35" s="147"/>
      <c r="L35" s="148"/>
      <c r="M35" s="147"/>
      <c r="N35" s="148"/>
      <c r="O35" s="147"/>
      <c r="P35" s="148"/>
      <c r="Q35" s="147"/>
      <c r="R35" s="148"/>
      <c r="S35" s="147"/>
      <c r="U35" s="149">
        <f t="shared" si="4"/>
        <v>0</v>
      </c>
      <c r="V35" s="149">
        <f t="shared" si="5"/>
        <v>0</v>
      </c>
    </row>
    <row r="36" spans="1:22" ht="18" customHeight="1" thickBot="1">
      <c r="B36" s="528" t="s">
        <v>372</v>
      </c>
      <c r="C36" s="529"/>
      <c r="D36" s="161">
        <f>SUM(D6:D35)</f>
        <v>0</v>
      </c>
      <c r="E36" s="161">
        <f t="shared" ref="E36:I36" si="10">SUM(E6:E35)</f>
        <v>0</v>
      </c>
      <c r="F36" s="161"/>
      <c r="G36" s="161">
        <f t="shared" si="10"/>
        <v>0</v>
      </c>
      <c r="H36" s="161">
        <f t="shared" si="10"/>
        <v>0</v>
      </c>
      <c r="I36" s="162">
        <f t="shared" si="10"/>
        <v>0</v>
      </c>
    </row>
    <row r="39" spans="1:22" ht="15" customHeight="1" thickBot="1">
      <c r="G39" s="119" t="s">
        <v>374</v>
      </c>
    </row>
    <row r="40" spans="1:22" ht="15" customHeight="1">
      <c r="G40" s="540" t="s">
        <v>375</v>
      </c>
      <c r="H40" s="542" t="s">
        <v>158</v>
      </c>
      <c r="I40" s="542"/>
      <c r="J40" s="543"/>
    </row>
    <row r="41" spans="1:22" ht="15" customHeight="1" thickBot="1">
      <c r="G41" s="541"/>
      <c r="H41" s="163" t="s">
        <v>32</v>
      </c>
      <c r="I41" s="163" t="s">
        <v>33</v>
      </c>
      <c r="J41" s="164" t="s">
        <v>3</v>
      </c>
      <c r="L41" s="119" t="s">
        <v>245</v>
      </c>
    </row>
    <row r="42" spans="1:22" ht="15" customHeight="1" thickBot="1">
      <c r="F42" s="121" t="s">
        <v>161</v>
      </c>
      <c r="G42" s="165">
        <f>I36</f>
        <v>0</v>
      </c>
      <c r="H42" s="166">
        <f>MIN(H46:H46)</f>
        <v>0</v>
      </c>
      <c r="I42" s="166">
        <f>J42-H42</f>
        <v>0</v>
      </c>
      <c r="J42" s="167">
        <f>H45</f>
        <v>0</v>
      </c>
      <c r="L42" s="150">
        <v>1</v>
      </c>
      <c r="M42" s="151" t="s">
        <v>132</v>
      </c>
      <c r="N42" s="152">
        <v>3</v>
      </c>
    </row>
    <row r="43" spans="1:22" ht="15" customHeight="1" thickBot="1">
      <c r="F43" s="121" t="s">
        <v>162</v>
      </c>
      <c r="G43" s="168">
        <f>ROUNDDOWN(G42/1000,0)</f>
        <v>0</v>
      </c>
      <c r="H43" s="169">
        <f t="shared" ref="H43:J43" si="11">ROUNDDOWN(H42/1000,0)</f>
        <v>0</v>
      </c>
      <c r="I43" s="169">
        <f t="shared" si="11"/>
        <v>0</v>
      </c>
      <c r="J43" s="170">
        <f t="shared" si="11"/>
        <v>0</v>
      </c>
      <c r="L43" s="153"/>
      <c r="M43" s="153"/>
      <c r="N43" s="153"/>
    </row>
    <row r="44" spans="1:22" ht="15" customHeight="1">
      <c r="G44" s="154"/>
      <c r="H44" s="154"/>
      <c r="I44" s="154"/>
      <c r="J44" s="154"/>
      <c r="L44" s="153"/>
      <c r="M44" s="153"/>
      <c r="N44" s="153"/>
    </row>
    <row r="45" spans="1:22" ht="15" customHeight="1">
      <c r="F45" s="527" t="s">
        <v>376</v>
      </c>
      <c r="G45" s="527"/>
      <c r="H45" s="166">
        <f>ROUNDDOWN(G42*L42/N42,-3)</f>
        <v>0</v>
      </c>
      <c r="I45" s="171">
        <f>H45/1000</f>
        <v>0</v>
      </c>
      <c r="J45" s="121" t="s">
        <v>162</v>
      </c>
    </row>
    <row r="46" spans="1:22" ht="15" customHeight="1">
      <c r="F46" s="527" t="s">
        <v>159</v>
      </c>
      <c r="G46" s="527"/>
      <c r="H46" s="166">
        <f>ROUNDDOWN(G42/3,-3)</f>
        <v>0</v>
      </c>
      <c r="I46" s="172"/>
    </row>
    <row r="47" spans="1:22" ht="15" customHeight="1">
      <c r="F47" s="527" t="s">
        <v>377</v>
      </c>
      <c r="G47" s="527"/>
      <c r="H47" s="163" t="s">
        <v>378</v>
      </c>
      <c r="I47" s="172"/>
    </row>
  </sheetData>
  <sheetProtection sheet="1" objects="1" scenarios="1" formatColumns="0" formatRows="0" insertColumns="0" insertRows="0" deleteColumns="0" deleteRows="0" sort="0" autoFilter="0"/>
  <mergeCells count="13">
    <mergeCell ref="F47:G47"/>
    <mergeCell ref="B36:C36"/>
    <mergeCell ref="B4:B5"/>
    <mergeCell ref="J4:S4"/>
    <mergeCell ref="C4:C5"/>
    <mergeCell ref="D4:E4"/>
    <mergeCell ref="F4:F5"/>
    <mergeCell ref="G4:H4"/>
    <mergeCell ref="I4:I5"/>
    <mergeCell ref="G40:G41"/>
    <mergeCell ref="H40:J40"/>
    <mergeCell ref="F46:G46"/>
    <mergeCell ref="F45:G45"/>
  </mergeCells>
  <phoneticPr fontId="2"/>
  <conditionalFormatting sqref="F6:F35">
    <cfRule type="containsText" dxfId="1" priority="1" operator="containsText" text="本則課税">
      <formula>NOT(ISERROR(SEARCH("本則課税",F6)))</formula>
    </cfRule>
  </conditionalFormatting>
  <dataValidations count="1">
    <dataValidation type="list" allowBlank="1" showInputMessage="1" showErrorMessage="1" sqref="F6:F35" xr:uid="{FF184CE6-AA54-4F9F-BD20-1F9C49257FCD}">
      <formula1>$W$6:$W$7</formula1>
    </dataValidation>
  </dataValidations>
  <pageMargins left="0.39370078740157483" right="0.39370078740157483" top="0.39370078740157483" bottom="0.39370078740157483" header="0.31496062992125984" footer="0.31496062992125984"/>
  <pageSetup paperSize="9" scale="68" fitToHeight="0" orientation="landscape" r:id="rId1"/>
  <colBreaks count="1" manualBreakCount="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C906-EC77-4F19-B677-63C51CF2E959}">
  <sheetPr>
    <tabColor rgb="FF92D050"/>
    <pageSetUpPr fitToPage="1"/>
  </sheetPr>
  <dimension ref="A1:AH89"/>
  <sheetViews>
    <sheetView view="pageBreakPreview" zoomScale="60" zoomScaleNormal="100" workbookViewId="0">
      <selection activeCell="V5" sqref="V5:V6"/>
    </sheetView>
  </sheetViews>
  <sheetFormatPr defaultColWidth="9" defaultRowHeight="18" customHeight="1"/>
  <cols>
    <col min="1" max="1" width="4" style="173" customWidth="1"/>
    <col min="2" max="2" width="14.875" style="173" customWidth="1"/>
    <col min="3" max="3" width="18" style="173" customWidth="1"/>
    <col min="4" max="15" width="12" style="173" customWidth="1"/>
    <col min="16" max="16" width="3" style="173" customWidth="1"/>
    <col min="17" max="18" width="11.5" style="173" customWidth="1"/>
    <col min="19" max="23" width="9" style="173"/>
    <col min="24" max="26" width="9" style="173" customWidth="1"/>
    <col min="27" max="27" width="4" style="173" customWidth="1"/>
    <col min="28" max="28" width="13.5" style="173" customWidth="1"/>
    <col min="29" max="29" width="9" style="173"/>
    <col min="30" max="30" width="9" style="173" customWidth="1"/>
    <col min="31" max="31" width="6" style="173" customWidth="1"/>
    <col min="32" max="34" width="5.5" style="173" customWidth="1"/>
    <col min="35" max="16384" width="9" style="173"/>
  </cols>
  <sheetData>
    <row r="1" spans="1:34" ht="15" customHeight="1"/>
    <row r="2" spans="1:34" ht="21" customHeight="1" thickBot="1">
      <c r="B2" s="120" t="s">
        <v>396</v>
      </c>
      <c r="C2" s="174"/>
      <c r="D2" s="174"/>
      <c r="E2" s="174"/>
      <c r="F2" s="174"/>
      <c r="G2" s="174"/>
      <c r="H2" s="174"/>
      <c r="I2" s="174"/>
      <c r="J2" s="174"/>
      <c r="K2" s="174"/>
      <c r="L2" s="174"/>
      <c r="M2" s="174"/>
      <c r="N2" s="175"/>
      <c r="O2" s="174"/>
      <c r="P2" s="175"/>
      <c r="W2" s="173" t="s">
        <v>381</v>
      </c>
      <c r="AC2" s="176" t="s">
        <v>161</v>
      </c>
      <c r="AD2" s="176" t="s">
        <v>162</v>
      </c>
      <c r="AF2" s="119"/>
      <c r="AG2" s="119"/>
      <c r="AH2" s="119"/>
    </row>
    <row r="3" spans="1:34" ht="18" customHeight="1" thickBot="1">
      <c r="A3" s="175"/>
      <c r="B3" s="175"/>
      <c r="C3" s="175"/>
      <c r="D3" s="175"/>
      <c r="E3" s="175"/>
      <c r="F3" s="175"/>
      <c r="G3" s="177" t="s">
        <v>130</v>
      </c>
      <c r="H3" s="175"/>
      <c r="I3" s="175"/>
      <c r="J3" s="175"/>
      <c r="K3" s="175"/>
      <c r="L3" s="175"/>
      <c r="M3" s="175"/>
      <c r="N3" s="175"/>
      <c r="O3" s="175"/>
      <c r="P3" s="175"/>
      <c r="W3" s="572" t="s">
        <v>382</v>
      </c>
      <c r="X3" s="574" t="s">
        <v>158</v>
      </c>
      <c r="Y3" s="574"/>
      <c r="Z3" s="575"/>
      <c r="AB3" s="232" t="s">
        <v>376</v>
      </c>
      <c r="AC3" s="233">
        <f>ROUNDDOWN(W5*AF4/AH4,-3)</f>
        <v>0</v>
      </c>
      <c r="AD3" s="234">
        <f>AC3/1000</f>
        <v>0</v>
      </c>
      <c r="AF3" s="119" t="s">
        <v>245</v>
      </c>
      <c r="AG3" s="119"/>
      <c r="AH3" s="119"/>
    </row>
    <row r="4" spans="1:34" ht="18" customHeight="1" thickBot="1">
      <c r="C4" s="544"/>
      <c r="D4" s="556" t="s">
        <v>142</v>
      </c>
      <c r="E4" s="556" t="s">
        <v>143</v>
      </c>
      <c r="F4" s="556" t="s">
        <v>412</v>
      </c>
      <c r="G4" s="556" t="s">
        <v>413</v>
      </c>
      <c r="H4" s="546" t="s">
        <v>379</v>
      </c>
      <c r="M4" s="178"/>
      <c r="O4" s="178"/>
      <c r="R4" s="179"/>
      <c r="S4" s="179"/>
      <c r="W4" s="573"/>
      <c r="X4" s="227" t="s">
        <v>32</v>
      </c>
      <c r="Y4" s="227" t="s">
        <v>33</v>
      </c>
      <c r="Z4" s="228" t="s">
        <v>3</v>
      </c>
      <c r="AB4" s="235" t="s">
        <v>159</v>
      </c>
      <c r="AC4" s="230">
        <f>ROUNDDOWN(W5/3,-3)</f>
        <v>0</v>
      </c>
      <c r="AD4" s="238"/>
      <c r="AF4" s="150">
        <v>1</v>
      </c>
      <c r="AG4" s="151" t="s">
        <v>132</v>
      </c>
      <c r="AH4" s="152">
        <v>3</v>
      </c>
    </row>
    <row r="5" spans="1:34" ht="18" customHeight="1" thickBot="1">
      <c r="C5" s="545"/>
      <c r="D5" s="557"/>
      <c r="E5" s="557"/>
      <c r="F5" s="557"/>
      <c r="G5" s="557"/>
      <c r="H5" s="547"/>
      <c r="M5" s="178"/>
      <c r="O5" s="178"/>
      <c r="R5" s="181"/>
      <c r="S5" s="181"/>
      <c r="V5" s="182" t="s">
        <v>161</v>
      </c>
      <c r="W5" s="229">
        <f>H6</f>
        <v>0</v>
      </c>
      <c r="X5" s="230">
        <f>MIN(AC4:AC4)</f>
        <v>0</v>
      </c>
      <c r="Y5" s="230">
        <f>Z5-X5</f>
        <v>0</v>
      </c>
      <c r="Z5" s="231">
        <f>AC3</f>
        <v>0</v>
      </c>
      <c r="AB5" s="236" t="s">
        <v>377</v>
      </c>
      <c r="AC5" s="237" t="s">
        <v>378</v>
      </c>
      <c r="AD5" s="239"/>
    </row>
    <row r="6" spans="1:34" ht="18" customHeight="1" thickBot="1">
      <c r="A6" s="183"/>
      <c r="B6" s="184"/>
      <c r="C6" s="209" t="s">
        <v>91</v>
      </c>
      <c r="D6" s="210">
        <f>SUM(D17,D27,D37,D47,D57,D67,D77,D87,)</f>
        <v>0</v>
      </c>
      <c r="E6" s="210">
        <f>SUM(E17,E27,E37,E47,E57,E67,E77,E87,)</f>
        <v>0</v>
      </c>
      <c r="F6" s="210">
        <f>SUM(G18,G28,G38,G48,G58,G68,G78,G88)</f>
        <v>0</v>
      </c>
      <c r="G6" s="210">
        <f>SUM(G17,G27,G37,G47,G57,G67,G77,G87)</f>
        <v>0</v>
      </c>
      <c r="H6" s="211">
        <f>SUM(N17,N27,N37,N47,N57,N67,N77,N87)</f>
        <v>0</v>
      </c>
      <c r="M6" s="185"/>
      <c r="O6" s="185"/>
      <c r="R6" s="186"/>
      <c r="S6" s="186"/>
      <c r="V6" s="182" t="s">
        <v>162</v>
      </c>
      <c r="W6" s="168">
        <f>ROUNDDOWN(W5/1000,0)</f>
        <v>0</v>
      </c>
      <c r="X6" s="169">
        <f t="shared" ref="X6:Z6" si="0">ROUNDDOWN(X5/1000,0)</f>
        <v>0</v>
      </c>
      <c r="Y6" s="169">
        <f t="shared" si="0"/>
        <v>0</v>
      </c>
      <c r="Z6" s="170">
        <f t="shared" si="0"/>
        <v>0</v>
      </c>
    </row>
    <row r="7" spans="1:34" ht="9" customHeight="1">
      <c r="A7" s="183"/>
      <c r="B7" s="184"/>
      <c r="C7" s="183"/>
      <c r="D7" s="185"/>
      <c r="E7" s="185"/>
      <c r="F7" s="185"/>
      <c r="G7" s="185"/>
      <c r="H7" s="187"/>
      <c r="J7" s="185"/>
      <c r="L7" s="185"/>
      <c r="N7" s="185"/>
      <c r="Q7" s="186"/>
      <c r="R7" s="186"/>
    </row>
    <row r="8" spans="1:34" ht="18" customHeight="1" thickBot="1">
      <c r="B8" s="188" t="s">
        <v>139</v>
      </c>
      <c r="K8" s="176"/>
      <c r="L8" s="176"/>
      <c r="M8" s="189"/>
      <c r="N8" s="190"/>
      <c r="O8" s="189"/>
      <c r="P8" s="190"/>
    </row>
    <row r="9" spans="1:34" ht="18" customHeight="1">
      <c r="B9" s="563" t="s">
        <v>140</v>
      </c>
      <c r="C9" s="565" t="s">
        <v>141</v>
      </c>
      <c r="D9" s="558" t="s">
        <v>142</v>
      </c>
      <c r="E9" s="558" t="s">
        <v>143</v>
      </c>
      <c r="F9" s="558" t="s">
        <v>131</v>
      </c>
      <c r="G9" s="558" t="s">
        <v>144</v>
      </c>
      <c r="H9" s="558" t="s">
        <v>145</v>
      </c>
      <c r="I9" s="560" t="s">
        <v>146</v>
      </c>
      <c r="J9" s="558" t="s">
        <v>147</v>
      </c>
      <c r="K9" s="558" t="s">
        <v>148</v>
      </c>
      <c r="L9" s="548" t="s">
        <v>149</v>
      </c>
      <c r="M9" s="549"/>
      <c r="N9" s="550" t="s">
        <v>380</v>
      </c>
      <c r="O9" s="567" t="s">
        <v>438</v>
      </c>
      <c r="P9" s="179"/>
      <c r="Q9" s="179"/>
    </row>
    <row r="10" spans="1:34" ht="18" customHeight="1" thickBot="1">
      <c r="B10" s="564"/>
      <c r="C10" s="566"/>
      <c r="D10" s="559"/>
      <c r="E10" s="559"/>
      <c r="F10" s="559"/>
      <c r="G10" s="559"/>
      <c r="H10" s="559"/>
      <c r="I10" s="561"/>
      <c r="J10" s="562"/>
      <c r="K10" s="559"/>
      <c r="L10" s="180" t="s">
        <v>138</v>
      </c>
      <c r="M10" s="180" t="s">
        <v>26</v>
      </c>
      <c r="N10" s="551"/>
      <c r="O10" s="568"/>
      <c r="P10" s="181"/>
      <c r="Q10" s="552" t="s">
        <v>150</v>
      </c>
      <c r="R10" s="552"/>
      <c r="S10" s="18" t="s">
        <v>133</v>
      </c>
      <c r="T10" s="18" t="s">
        <v>151</v>
      </c>
      <c r="X10" s="178"/>
      <c r="Z10" s="178"/>
    </row>
    <row r="11" spans="1:34" ht="18" customHeight="1">
      <c r="A11" s="191"/>
      <c r="B11" s="553"/>
      <c r="C11" s="192"/>
      <c r="D11" s="212">
        <f>ROUNDDOWN($E11*1.1,0)</f>
        <v>0</v>
      </c>
      <c r="E11" s="193"/>
      <c r="F11" s="194" t="s">
        <v>133</v>
      </c>
      <c r="G11" s="193"/>
      <c r="H11" s="195"/>
      <c r="I11" s="212">
        <f t="shared" ref="I11:I16" si="1">IF($F11=$S$10,$E11-G11-K11,D11-G11*1.1-J11)</f>
        <v>0</v>
      </c>
      <c r="J11" s="216">
        <f>K11*1.1</f>
        <v>0</v>
      </c>
      <c r="K11" s="193"/>
      <c r="L11" s="217">
        <f t="shared" ref="L11:L16" si="2">IF(F11=S$11,I11+J11,ROUND((I11+J11)*1.1,0))</f>
        <v>0</v>
      </c>
      <c r="M11" s="218">
        <f t="shared" ref="M11:M16" si="3">IF(F11=S$10,I11+J11,ROUND((I11+J11)/1.1,0))</f>
        <v>0</v>
      </c>
      <c r="N11" s="555">
        <f>IF($F11=$S$10,M17,L17)</f>
        <v>0</v>
      </c>
      <c r="O11" s="569">
        <f>IF(D11=S$10,I17-K17,H17-K17)</f>
        <v>0</v>
      </c>
      <c r="P11" s="186"/>
      <c r="Q11" s="196"/>
      <c r="R11" s="197"/>
      <c r="S11" s="18" t="s">
        <v>134</v>
      </c>
      <c r="T11" s="18" t="s">
        <v>152</v>
      </c>
      <c r="X11" s="178"/>
      <c r="Z11" s="178"/>
    </row>
    <row r="12" spans="1:34" ht="18" customHeight="1">
      <c r="A12" s="191"/>
      <c r="B12" s="553"/>
      <c r="C12" s="198"/>
      <c r="D12" s="213">
        <f>ROUNDDOWN($E12*1.1,0)</f>
        <v>0</v>
      </c>
      <c r="E12" s="199"/>
      <c r="F12" s="200" t="s">
        <v>133</v>
      </c>
      <c r="G12" s="199"/>
      <c r="H12" s="201"/>
      <c r="I12" s="213">
        <f t="shared" si="1"/>
        <v>0</v>
      </c>
      <c r="J12" s="213">
        <f t="shared" ref="J12:J15" si="4">K12*1.1</f>
        <v>0</v>
      </c>
      <c r="K12" s="199"/>
      <c r="L12" s="219">
        <f t="shared" si="2"/>
        <v>0</v>
      </c>
      <c r="M12" s="213">
        <f t="shared" si="3"/>
        <v>0</v>
      </c>
      <c r="N12" s="555"/>
      <c r="O12" s="570"/>
      <c r="P12" s="186"/>
      <c r="Q12" s="196"/>
      <c r="R12" s="197"/>
    </row>
    <row r="13" spans="1:34" ht="18" customHeight="1">
      <c r="A13" s="191"/>
      <c r="B13" s="553"/>
      <c r="C13" s="198"/>
      <c r="D13" s="214">
        <f>ROUNDDOWN($E13*1.1,0)</f>
        <v>0</v>
      </c>
      <c r="E13" s="202"/>
      <c r="F13" s="203" t="s">
        <v>134</v>
      </c>
      <c r="G13" s="202"/>
      <c r="H13" s="201"/>
      <c r="I13" s="214">
        <f t="shared" si="1"/>
        <v>0</v>
      </c>
      <c r="J13" s="213">
        <f t="shared" si="4"/>
        <v>0</v>
      </c>
      <c r="K13" s="199"/>
      <c r="L13" s="219">
        <f t="shared" si="2"/>
        <v>0</v>
      </c>
      <c r="M13" s="213">
        <f t="shared" si="3"/>
        <v>0</v>
      </c>
      <c r="N13" s="555"/>
      <c r="O13" s="570"/>
      <c r="P13" s="186"/>
      <c r="Q13" s="196"/>
      <c r="R13" s="197"/>
    </row>
    <row r="14" spans="1:34" ht="18" customHeight="1">
      <c r="A14" s="191"/>
      <c r="B14" s="553"/>
      <c r="C14" s="204"/>
      <c r="D14" s="214">
        <f t="shared" ref="D14:D15" si="5">ROUNDDOWN($E14*1.1,0)</f>
        <v>0</v>
      </c>
      <c r="E14" s="199"/>
      <c r="F14" s="200"/>
      <c r="G14" s="199"/>
      <c r="H14" s="201"/>
      <c r="I14" s="213">
        <f t="shared" si="1"/>
        <v>0</v>
      </c>
      <c r="J14" s="213">
        <f t="shared" si="4"/>
        <v>0</v>
      </c>
      <c r="K14" s="199"/>
      <c r="L14" s="219">
        <f t="shared" si="2"/>
        <v>0</v>
      </c>
      <c r="M14" s="213">
        <f t="shared" si="3"/>
        <v>0</v>
      </c>
      <c r="N14" s="555"/>
      <c r="O14" s="570"/>
      <c r="P14" s="186"/>
      <c r="Q14" s="196"/>
      <c r="R14" s="197"/>
    </row>
    <row r="15" spans="1:34" ht="18" customHeight="1">
      <c r="A15" s="191"/>
      <c r="B15" s="553"/>
      <c r="C15" s="204"/>
      <c r="D15" s="214">
        <f t="shared" si="5"/>
        <v>0</v>
      </c>
      <c r="E15" s="199"/>
      <c r="F15" s="200"/>
      <c r="G15" s="199"/>
      <c r="H15" s="201"/>
      <c r="I15" s="213">
        <f t="shared" si="1"/>
        <v>0</v>
      </c>
      <c r="J15" s="213">
        <f t="shared" si="4"/>
        <v>0</v>
      </c>
      <c r="K15" s="199"/>
      <c r="L15" s="219">
        <f t="shared" si="2"/>
        <v>0</v>
      </c>
      <c r="M15" s="213">
        <f t="shared" si="3"/>
        <v>0</v>
      </c>
      <c r="N15" s="555"/>
      <c r="O15" s="570"/>
      <c r="P15" s="186"/>
      <c r="Q15" s="196"/>
      <c r="R15" s="197"/>
    </row>
    <row r="16" spans="1:34" ht="18" customHeight="1" thickBot="1">
      <c r="A16" s="191"/>
      <c r="B16" s="553"/>
      <c r="C16" s="192"/>
      <c r="D16" s="215">
        <f>ROUNDDOWN($E16*1.1,0)</f>
        <v>0</v>
      </c>
      <c r="E16" s="205"/>
      <c r="F16" s="206"/>
      <c r="G16" s="205"/>
      <c r="H16" s="195"/>
      <c r="I16" s="215">
        <f t="shared" si="1"/>
        <v>0</v>
      </c>
      <c r="J16" s="212">
        <f>K16*1.1</f>
        <v>0</v>
      </c>
      <c r="K16" s="205"/>
      <c r="L16" s="220">
        <f t="shared" si="2"/>
        <v>0</v>
      </c>
      <c r="M16" s="221">
        <f t="shared" si="3"/>
        <v>0</v>
      </c>
      <c r="N16" s="555"/>
      <c r="O16" s="571"/>
      <c r="P16" s="186"/>
      <c r="Q16" s="196"/>
      <c r="R16" s="197"/>
    </row>
    <row r="17" spans="1:19" ht="18" customHeight="1" thickTop="1" thickBot="1">
      <c r="A17" s="191"/>
      <c r="B17" s="554"/>
      <c r="C17" s="207"/>
      <c r="D17" s="222">
        <f>SUM(D11:D16)</f>
        <v>0</v>
      </c>
      <c r="E17" s="222">
        <f>SUM(E11:E16)</f>
        <v>0</v>
      </c>
      <c r="F17" s="223"/>
      <c r="G17" s="224">
        <f>SUM(G11:G16)</f>
        <v>0</v>
      </c>
      <c r="H17" s="223"/>
      <c r="I17" s="222">
        <f>SUM(I11:I16)</f>
        <v>0</v>
      </c>
      <c r="J17" s="222">
        <f>SUM(J11:J16)</f>
        <v>0</v>
      </c>
      <c r="K17" s="222">
        <f>SUM(K11:K16)</f>
        <v>0</v>
      </c>
      <c r="L17" s="225">
        <f>SUM(L11:L16)</f>
        <v>0</v>
      </c>
      <c r="M17" s="225">
        <f t="shared" ref="M17:N17" si="6">SUM(M11:M16)</f>
        <v>0</v>
      </c>
      <c r="N17" s="225">
        <f t="shared" si="6"/>
        <v>0</v>
      </c>
      <c r="O17" s="208">
        <f>SUM(O11:O16)</f>
        <v>0</v>
      </c>
      <c r="P17" s="186"/>
      <c r="Q17" s="186"/>
      <c r="R17" s="226">
        <f>SUM(R11:R16)</f>
        <v>0</v>
      </c>
      <c r="S17" s="226">
        <f>R17*1.1</f>
        <v>0</v>
      </c>
    </row>
    <row r="18" spans="1:19" ht="18" customHeight="1" thickBot="1">
      <c r="D18" s="18">
        <f>ROUNDDOWN(D17/1000,0)</f>
        <v>0</v>
      </c>
      <c r="E18" s="18"/>
      <c r="F18" s="18"/>
      <c r="G18" s="18">
        <f>ROUNDDOWN(G17*1.1,0)</f>
        <v>0</v>
      </c>
      <c r="H18" s="18"/>
      <c r="I18" s="18"/>
      <c r="J18" s="18"/>
      <c r="K18" s="18"/>
      <c r="L18" s="18"/>
      <c r="M18" s="18"/>
      <c r="N18" s="18">
        <f>ROUNDDOWN(N17/1000,0)</f>
        <v>0</v>
      </c>
      <c r="O18" s="18"/>
    </row>
    <row r="19" spans="1:19" ht="18" customHeight="1">
      <c r="B19" s="563" t="s">
        <v>140</v>
      </c>
      <c r="C19" s="565" t="s">
        <v>141</v>
      </c>
      <c r="D19" s="558" t="s">
        <v>142</v>
      </c>
      <c r="E19" s="558" t="s">
        <v>143</v>
      </c>
      <c r="F19" s="558" t="s">
        <v>131</v>
      </c>
      <c r="G19" s="558" t="s">
        <v>144</v>
      </c>
      <c r="H19" s="558" t="s">
        <v>145</v>
      </c>
      <c r="I19" s="560" t="s">
        <v>146</v>
      </c>
      <c r="J19" s="558" t="s">
        <v>147</v>
      </c>
      <c r="K19" s="558" t="s">
        <v>148</v>
      </c>
      <c r="L19" s="548" t="s">
        <v>149</v>
      </c>
      <c r="M19" s="549"/>
      <c r="N19" s="550" t="s">
        <v>380</v>
      </c>
      <c r="O19" s="567" t="s">
        <v>438</v>
      </c>
      <c r="P19" s="179"/>
      <c r="Q19" s="179"/>
    </row>
    <row r="20" spans="1:19" ht="18" customHeight="1" thickBot="1">
      <c r="B20" s="564"/>
      <c r="C20" s="566"/>
      <c r="D20" s="559"/>
      <c r="E20" s="559"/>
      <c r="F20" s="559"/>
      <c r="G20" s="559"/>
      <c r="H20" s="559"/>
      <c r="I20" s="561"/>
      <c r="J20" s="562"/>
      <c r="K20" s="559"/>
      <c r="L20" s="180" t="s">
        <v>138</v>
      </c>
      <c r="M20" s="180" t="s">
        <v>26</v>
      </c>
      <c r="N20" s="551"/>
      <c r="O20" s="568"/>
      <c r="P20" s="181"/>
      <c r="Q20" s="552" t="s">
        <v>150</v>
      </c>
      <c r="R20" s="552"/>
    </row>
    <row r="21" spans="1:19" ht="18" customHeight="1">
      <c r="A21" s="191"/>
      <c r="B21" s="553"/>
      <c r="C21" s="192"/>
      <c r="D21" s="212">
        <f>ROUNDDOWN($E21*1.1,0)</f>
        <v>0</v>
      </c>
      <c r="E21" s="193"/>
      <c r="F21" s="194" t="s">
        <v>133</v>
      </c>
      <c r="G21" s="193"/>
      <c r="H21" s="195"/>
      <c r="I21" s="212">
        <f t="shared" ref="I21:I26" si="7">IF($F21=$S$10,$E21-G21-K21,D21-G21*1.1-J21)</f>
        <v>0</v>
      </c>
      <c r="J21" s="216">
        <f>K21*1.1</f>
        <v>0</v>
      </c>
      <c r="K21" s="193"/>
      <c r="L21" s="217">
        <f t="shared" ref="L21:L26" si="8">IF(F21=S$11,I21+J21,ROUND((I21+J21)*1.1,0))</f>
        <v>0</v>
      </c>
      <c r="M21" s="218">
        <f t="shared" ref="M21:M26" si="9">IF(F21=S$10,I21+J21,ROUND((I21+J21)/1.1,0))</f>
        <v>0</v>
      </c>
      <c r="N21" s="555">
        <f>IF($F21=$S$10,M27,L27)</f>
        <v>0</v>
      </c>
      <c r="O21" s="569">
        <f>IF(D21=S$10,I27-K27,H27-K27)</f>
        <v>0</v>
      </c>
      <c r="P21" s="186"/>
      <c r="Q21" s="196"/>
      <c r="R21" s="197"/>
    </row>
    <row r="22" spans="1:19" ht="18" customHeight="1">
      <c r="A22" s="191"/>
      <c r="B22" s="553"/>
      <c r="C22" s="198"/>
      <c r="D22" s="213">
        <f>ROUNDDOWN($E22*1.1,0)</f>
        <v>0</v>
      </c>
      <c r="E22" s="199"/>
      <c r="F22" s="200" t="s">
        <v>133</v>
      </c>
      <c r="G22" s="199"/>
      <c r="H22" s="201"/>
      <c r="I22" s="213">
        <f t="shared" si="7"/>
        <v>0</v>
      </c>
      <c r="J22" s="213">
        <f t="shared" ref="J22:J25" si="10">K22*1.1</f>
        <v>0</v>
      </c>
      <c r="K22" s="199"/>
      <c r="L22" s="219">
        <f t="shared" si="8"/>
        <v>0</v>
      </c>
      <c r="M22" s="213">
        <f t="shared" si="9"/>
        <v>0</v>
      </c>
      <c r="N22" s="555"/>
      <c r="O22" s="570"/>
      <c r="P22" s="186"/>
      <c r="Q22" s="196"/>
      <c r="R22" s="197"/>
    </row>
    <row r="23" spans="1:19" ht="18" customHeight="1">
      <c r="A23" s="191"/>
      <c r="B23" s="553"/>
      <c r="C23" s="198"/>
      <c r="D23" s="214">
        <f>ROUNDDOWN($E23*1.1,0)</f>
        <v>0</v>
      </c>
      <c r="E23" s="202"/>
      <c r="F23" s="203"/>
      <c r="G23" s="202"/>
      <c r="H23" s="201"/>
      <c r="I23" s="214">
        <f t="shared" si="7"/>
        <v>0</v>
      </c>
      <c r="J23" s="213">
        <f t="shared" si="10"/>
        <v>0</v>
      </c>
      <c r="K23" s="199"/>
      <c r="L23" s="219">
        <f t="shared" si="8"/>
        <v>0</v>
      </c>
      <c r="M23" s="213">
        <f t="shared" si="9"/>
        <v>0</v>
      </c>
      <c r="N23" s="555"/>
      <c r="O23" s="570"/>
      <c r="P23" s="186"/>
      <c r="Q23" s="196"/>
      <c r="R23" s="197"/>
    </row>
    <row r="24" spans="1:19" ht="18" customHeight="1">
      <c r="A24" s="191"/>
      <c r="B24" s="553"/>
      <c r="C24" s="204"/>
      <c r="D24" s="214">
        <f t="shared" ref="D24:D25" si="11">ROUNDDOWN($E24*1.1,0)</f>
        <v>0</v>
      </c>
      <c r="E24" s="199"/>
      <c r="F24" s="200"/>
      <c r="G24" s="199"/>
      <c r="H24" s="201"/>
      <c r="I24" s="213">
        <f t="shared" si="7"/>
        <v>0</v>
      </c>
      <c r="J24" s="213">
        <f t="shared" si="10"/>
        <v>0</v>
      </c>
      <c r="K24" s="199"/>
      <c r="L24" s="219">
        <f t="shared" si="8"/>
        <v>0</v>
      </c>
      <c r="M24" s="213">
        <f t="shared" si="9"/>
        <v>0</v>
      </c>
      <c r="N24" s="555"/>
      <c r="O24" s="570"/>
      <c r="P24" s="186"/>
      <c r="Q24" s="196"/>
      <c r="R24" s="197"/>
    </row>
    <row r="25" spans="1:19" ht="18" customHeight="1">
      <c r="A25" s="191"/>
      <c r="B25" s="553"/>
      <c r="C25" s="204"/>
      <c r="D25" s="214">
        <f t="shared" si="11"/>
        <v>0</v>
      </c>
      <c r="E25" s="199"/>
      <c r="F25" s="200"/>
      <c r="G25" s="199"/>
      <c r="H25" s="201"/>
      <c r="I25" s="213">
        <f t="shared" si="7"/>
        <v>0</v>
      </c>
      <c r="J25" s="213">
        <f t="shared" si="10"/>
        <v>0</v>
      </c>
      <c r="K25" s="199"/>
      <c r="L25" s="219">
        <f t="shared" si="8"/>
        <v>0</v>
      </c>
      <c r="M25" s="213">
        <f t="shared" si="9"/>
        <v>0</v>
      </c>
      <c r="N25" s="555"/>
      <c r="O25" s="570"/>
      <c r="P25" s="186"/>
      <c r="Q25" s="196"/>
      <c r="R25" s="197"/>
    </row>
    <row r="26" spans="1:19" ht="18" customHeight="1" thickBot="1">
      <c r="A26" s="191"/>
      <c r="B26" s="553"/>
      <c r="C26" s="192"/>
      <c r="D26" s="215">
        <f>ROUNDDOWN($E26*1.1,0)</f>
        <v>0</v>
      </c>
      <c r="E26" s="205"/>
      <c r="F26" s="206"/>
      <c r="G26" s="205"/>
      <c r="H26" s="195"/>
      <c r="I26" s="215">
        <f t="shared" si="7"/>
        <v>0</v>
      </c>
      <c r="J26" s="212">
        <f>K26*1.1</f>
        <v>0</v>
      </c>
      <c r="K26" s="205"/>
      <c r="L26" s="220">
        <f t="shared" si="8"/>
        <v>0</v>
      </c>
      <c r="M26" s="221">
        <f t="shared" si="9"/>
        <v>0</v>
      </c>
      <c r="N26" s="555"/>
      <c r="O26" s="571"/>
      <c r="P26" s="186"/>
      <c r="Q26" s="196"/>
      <c r="R26" s="197"/>
    </row>
    <row r="27" spans="1:19" ht="18" customHeight="1" thickTop="1" thickBot="1">
      <c r="A27" s="191"/>
      <c r="B27" s="554"/>
      <c r="C27" s="207"/>
      <c r="D27" s="222">
        <f>SUM(D21:D26)</f>
        <v>0</v>
      </c>
      <c r="E27" s="222">
        <f>SUM(E21:E26)</f>
        <v>0</v>
      </c>
      <c r="F27" s="223"/>
      <c r="G27" s="224">
        <f>SUM(G21:G26)</f>
        <v>0</v>
      </c>
      <c r="H27" s="223"/>
      <c r="I27" s="222">
        <f>SUM(I21:I26)</f>
        <v>0</v>
      </c>
      <c r="J27" s="222">
        <f>SUM(J21:J26)</f>
        <v>0</v>
      </c>
      <c r="K27" s="222">
        <f>SUM(K21:K26)</f>
        <v>0</v>
      </c>
      <c r="L27" s="225">
        <f>SUM(L21:L26)</f>
        <v>0</v>
      </c>
      <c r="M27" s="225">
        <f t="shared" ref="M27:N27" si="12">SUM(M21:M26)</f>
        <v>0</v>
      </c>
      <c r="N27" s="225">
        <f t="shared" si="12"/>
        <v>0</v>
      </c>
      <c r="O27" s="208">
        <f>SUM(O21:O26)</f>
        <v>0</v>
      </c>
      <c r="P27" s="186"/>
      <c r="Q27" s="186"/>
      <c r="R27" s="226">
        <f>SUM(R21:R26)</f>
        <v>0</v>
      </c>
      <c r="S27" s="226">
        <f>R27*1.1</f>
        <v>0</v>
      </c>
    </row>
    <row r="28" spans="1:19" ht="18" customHeight="1" thickBot="1">
      <c r="D28" s="18">
        <f>ROUNDDOWN(D27/1000,0)</f>
        <v>0</v>
      </c>
      <c r="E28" s="18"/>
      <c r="F28" s="18"/>
      <c r="G28" s="18">
        <f>ROUNDDOWN(G27*1.1,0)</f>
        <v>0</v>
      </c>
      <c r="H28" s="18"/>
      <c r="I28" s="18"/>
      <c r="J28" s="18"/>
      <c r="K28" s="18"/>
      <c r="L28" s="18"/>
      <c r="M28" s="18"/>
      <c r="N28" s="18">
        <f>ROUNDDOWN(N27/1000,0)</f>
        <v>0</v>
      </c>
      <c r="O28" s="18"/>
    </row>
    <row r="29" spans="1:19" ht="18" customHeight="1">
      <c r="B29" s="563" t="s">
        <v>140</v>
      </c>
      <c r="C29" s="565" t="s">
        <v>141</v>
      </c>
      <c r="D29" s="558" t="s">
        <v>142</v>
      </c>
      <c r="E29" s="558" t="s">
        <v>143</v>
      </c>
      <c r="F29" s="558" t="s">
        <v>131</v>
      </c>
      <c r="G29" s="558" t="s">
        <v>144</v>
      </c>
      <c r="H29" s="558" t="s">
        <v>145</v>
      </c>
      <c r="I29" s="560" t="s">
        <v>146</v>
      </c>
      <c r="J29" s="558" t="s">
        <v>147</v>
      </c>
      <c r="K29" s="558" t="s">
        <v>148</v>
      </c>
      <c r="L29" s="548" t="s">
        <v>149</v>
      </c>
      <c r="M29" s="549"/>
      <c r="N29" s="550" t="s">
        <v>380</v>
      </c>
      <c r="O29" s="567" t="s">
        <v>438</v>
      </c>
      <c r="P29" s="179"/>
      <c r="Q29" s="179"/>
    </row>
    <row r="30" spans="1:19" ht="18" customHeight="1" thickBot="1">
      <c r="B30" s="564"/>
      <c r="C30" s="566"/>
      <c r="D30" s="559"/>
      <c r="E30" s="559"/>
      <c r="F30" s="559"/>
      <c r="G30" s="559"/>
      <c r="H30" s="559"/>
      <c r="I30" s="561"/>
      <c r="J30" s="562"/>
      <c r="K30" s="559"/>
      <c r="L30" s="180" t="s">
        <v>138</v>
      </c>
      <c r="M30" s="180" t="s">
        <v>26</v>
      </c>
      <c r="N30" s="551"/>
      <c r="O30" s="568"/>
      <c r="P30" s="181"/>
      <c r="Q30" s="552" t="s">
        <v>150</v>
      </c>
      <c r="R30" s="552"/>
    </row>
    <row r="31" spans="1:19" ht="18" customHeight="1">
      <c r="A31" s="191"/>
      <c r="B31" s="553"/>
      <c r="C31" s="192"/>
      <c r="D31" s="212">
        <f>ROUNDDOWN($E31*1.1,0)</f>
        <v>0</v>
      </c>
      <c r="E31" s="193"/>
      <c r="F31" s="194"/>
      <c r="G31" s="193"/>
      <c r="H31" s="195"/>
      <c r="I31" s="212">
        <f t="shared" ref="I31:I36" si="13">IF($F31=$S$10,$E31-G31-K31,D31-G31*1.1-J31)</f>
        <v>0</v>
      </c>
      <c r="J31" s="216">
        <f>K31*1.1</f>
        <v>0</v>
      </c>
      <c r="K31" s="193"/>
      <c r="L31" s="217">
        <f t="shared" ref="L31:L36" si="14">IF(F31=S$11,I31+J31,ROUND((I31+J31)*1.1,0))</f>
        <v>0</v>
      </c>
      <c r="M31" s="218">
        <f t="shared" ref="M31:M36" si="15">IF(F31=S$10,I31+J31,ROUND((I31+J31)/1.1,0))</f>
        <v>0</v>
      </c>
      <c r="N31" s="555">
        <f>IF($F31=$S$10,M37,L37)</f>
        <v>0</v>
      </c>
      <c r="O31" s="569">
        <f>IF(D31=S$10,I37-K37,H37-K37)</f>
        <v>0</v>
      </c>
      <c r="P31" s="186"/>
      <c r="Q31" s="196"/>
      <c r="R31" s="197"/>
    </row>
    <row r="32" spans="1:19" ht="18" customHeight="1">
      <c r="A32" s="191"/>
      <c r="B32" s="553"/>
      <c r="C32" s="198"/>
      <c r="D32" s="213">
        <f>ROUNDDOWN($E32*1.1,0)</f>
        <v>0</v>
      </c>
      <c r="E32" s="199"/>
      <c r="F32" s="200"/>
      <c r="G32" s="199"/>
      <c r="H32" s="201"/>
      <c r="I32" s="213">
        <f t="shared" si="13"/>
        <v>0</v>
      </c>
      <c r="J32" s="213">
        <f t="shared" ref="J32:J35" si="16">K32*1.1</f>
        <v>0</v>
      </c>
      <c r="K32" s="199"/>
      <c r="L32" s="219">
        <f t="shared" si="14"/>
        <v>0</v>
      </c>
      <c r="M32" s="213">
        <f t="shared" si="15"/>
        <v>0</v>
      </c>
      <c r="N32" s="555"/>
      <c r="O32" s="570"/>
      <c r="P32" s="186"/>
      <c r="Q32" s="196"/>
      <c r="R32" s="197"/>
    </row>
    <row r="33" spans="1:19" ht="18" customHeight="1">
      <c r="A33" s="191"/>
      <c r="B33" s="553"/>
      <c r="C33" s="198"/>
      <c r="D33" s="214">
        <f>ROUNDDOWN($E33*1.1,0)</f>
        <v>0</v>
      </c>
      <c r="E33" s="202"/>
      <c r="F33" s="203"/>
      <c r="G33" s="202"/>
      <c r="H33" s="201"/>
      <c r="I33" s="214">
        <f t="shared" si="13"/>
        <v>0</v>
      </c>
      <c r="J33" s="213">
        <f t="shared" si="16"/>
        <v>0</v>
      </c>
      <c r="K33" s="199"/>
      <c r="L33" s="219">
        <f t="shared" si="14"/>
        <v>0</v>
      </c>
      <c r="M33" s="213">
        <f t="shared" si="15"/>
        <v>0</v>
      </c>
      <c r="N33" s="555"/>
      <c r="O33" s="570"/>
      <c r="P33" s="186"/>
      <c r="Q33" s="196"/>
      <c r="R33" s="197"/>
    </row>
    <row r="34" spans="1:19" ht="18" customHeight="1">
      <c r="A34" s="191"/>
      <c r="B34" s="553"/>
      <c r="C34" s="204"/>
      <c r="D34" s="214">
        <f t="shared" ref="D34:D35" si="17">ROUNDDOWN($E34*1.1,0)</f>
        <v>0</v>
      </c>
      <c r="E34" s="199"/>
      <c r="F34" s="200"/>
      <c r="G34" s="199"/>
      <c r="H34" s="201"/>
      <c r="I34" s="213">
        <f t="shared" si="13"/>
        <v>0</v>
      </c>
      <c r="J34" s="213">
        <f t="shared" si="16"/>
        <v>0</v>
      </c>
      <c r="K34" s="199"/>
      <c r="L34" s="219">
        <f t="shared" si="14"/>
        <v>0</v>
      </c>
      <c r="M34" s="213">
        <f t="shared" si="15"/>
        <v>0</v>
      </c>
      <c r="N34" s="555"/>
      <c r="O34" s="570"/>
      <c r="P34" s="186"/>
      <c r="Q34" s="196"/>
      <c r="R34" s="197"/>
    </row>
    <row r="35" spans="1:19" ht="18" customHeight="1">
      <c r="A35" s="191"/>
      <c r="B35" s="553"/>
      <c r="C35" s="204"/>
      <c r="D35" s="214">
        <f t="shared" si="17"/>
        <v>0</v>
      </c>
      <c r="E35" s="199"/>
      <c r="F35" s="200"/>
      <c r="G35" s="199"/>
      <c r="H35" s="201"/>
      <c r="I35" s="213">
        <f t="shared" si="13"/>
        <v>0</v>
      </c>
      <c r="J35" s="213">
        <f t="shared" si="16"/>
        <v>0</v>
      </c>
      <c r="K35" s="199"/>
      <c r="L35" s="219">
        <f t="shared" si="14"/>
        <v>0</v>
      </c>
      <c r="M35" s="213">
        <f t="shared" si="15"/>
        <v>0</v>
      </c>
      <c r="N35" s="555"/>
      <c r="O35" s="570"/>
      <c r="P35" s="186"/>
      <c r="Q35" s="196"/>
      <c r="R35" s="197"/>
    </row>
    <row r="36" spans="1:19" ht="18" customHeight="1" thickBot="1">
      <c r="A36" s="191"/>
      <c r="B36" s="553"/>
      <c r="C36" s="192"/>
      <c r="D36" s="215">
        <f>ROUNDDOWN($E36*1.1,0)</f>
        <v>0</v>
      </c>
      <c r="E36" s="205"/>
      <c r="F36" s="206"/>
      <c r="G36" s="205"/>
      <c r="H36" s="195"/>
      <c r="I36" s="215">
        <f t="shared" si="13"/>
        <v>0</v>
      </c>
      <c r="J36" s="212">
        <f>K36*1.1</f>
        <v>0</v>
      </c>
      <c r="K36" s="205"/>
      <c r="L36" s="220">
        <f t="shared" si="14"/>
        <v>0</v>
      </c>
      <c r="M36" s="221">
        <f t="shared" si="15"/>
        <v>0</v>
      </c>
      <c r="N36" s="555"/>
      <c r="O36" s="571"/>
      <c r="P36" s="186"/>
      <c r="Q36" s="196"/>
      <c r="R36" s="197"/>
    </row>
    <row r="37" spans="1:19" ht="18" customHeight="1" thickTop="1" thickBot="1">
      <c r="A37" s="191"/>
      <c r="B37" s="554"/>
      <c r="C37" s="207"/>
      <c r="D37" s="222">
        <f>SUM(D31:D36)</f>
        <v>0</v>
      </c>
      <c r="E37" s="222">
        <f>SUM(E31:E36)</f>
        <v>0</v>
      </c>
      <c r="F37" s="223"/>
      <c r="G37" s="224">
        <f>SUM(G31:G36)</f>
        <v>0</v>
      </c>
      <c r="H37" s="223"/>
      <c r="I37" s="222">
        <f>SUM(I31:I36)</f>
        <v>0</v>
      </c>
      <c r="J37" s="222">
        <f>SUM(J31:J36)</f>
        <v>0</v>
      </c>
      <c r="K37" s="222">
        <f>SUM(K31:K36)</f>
        <v>0</v>
      </c>
      <c r="L37" s="225">
        <f>SUM(L31:L36)</f>
        <v>0</v>
      </c>
      <c r="M37" s="225">
        <f t="shared" ref="M37:N37" si="18">SUM(M31:M36)</f>
        <v>0</v>
      </c>
      <c r="N37" s="225">
        <f t="shared" si="18"/>
        <v>0</v>
      </c>
      <c r="O37" s="208">
        <f>SUM(O31:O36)</f>
        <v>0</v>
      </c>
      <c r="P37" s="186"/>
      <c r="Q37" s="186"/>
      <c r="R37" s="226">
        <f>SUM(R31:R36)</f>
        <v>0</v>
      </c>
      <c r="S37" s="226">
        <f>R37*1.1</f>
        <v>0</v>
      </c>
    </row>
    <row r="38" spans="1:19" ht="18" customHeight="1" thickBot="1">
      <c r="D38" s="18">
        <f>ROUNDDOWN(D37/1000,0)</f>
        <v>0</v>
      </c>
      <c r="E38" s="18"/>
      <c r="F38" s="18"/>
      <c r="G38" s="18">
        <f>ROUNDDOWN(G37*1.1,0)</f>
        <v>0</v>
      </c>
      <c r="H38" s="18"/>
      <c r="I38" s="18"/>
      <c r="J38" s="18"/>
      <c r="K38" s="18"/>
      <c r="L38" s="18"/>
      <c r="M38" s="18"/>
      <c r="N38" s="18">
        <f>ROUNDDOWN(N37/1000,0)</f>
        <v>0</v>
      </c>
      <c r="O38" s="18"/>
    </row>
    <row r="39" spans="1:19" ht="18" customHeight="1">
      <c r="B39" s="563" t="s">
        <v>140</v>
      </c>
      <c r="C39" s="565" t="s">
        <v>141</v>
      </c>
      <c r="D39" s="558" t="s">
        <v>142</v>
      </c>
      <c r="E39" s="558" t="s">
        <v>143</v>
      </c>
      <c r="F39" s="558" t="s">
        <v>131</v>
      </c>
      <c r="G39" s="558" t="s">
        <v>144</v>
      </c>
      <c r="H39" s="558" t="s">
        <v>145</v>
      </c>
      <c r="I39" s="560" t="s">
        <v>146</v>
      </c>
      <c r="J39" s="558" t="s">
        <v>147</v>
      </c>
      <c r="K39" s="558" t="s">
        <v>148</v>
      </c>
      <c r="L39" s="548" t="s">
        <v>149</v>
      </c>
      <c r="M39" s="549"/>
      <c r="N39" s="550" t="s">
        <v>380</v>
      </c>
      <c r="O39" s="567" t="s">
        <v>438</v>
      </c>
      <c r="P39" s="179"/>
      <c r="Q39" s="179"/>
    </row>
    <row r="40" spans="1:19" ht="18" customHeight="1" thickBot="1">
      <c r="B40" s="564"/>
      <c r="C40" s="566"/>
      <c r="D40" s="559"/>
      <c r="E40" s="559"/>
      <c r="F40" s="559"/>
      <c r="G40" s="559"/>
      <c r="H40" s="559"/>
      <c r="I40" s="561"/>
      <c r="J40" s="562"/>
      <c r="K40" s="559"/>
      <c r="L40" s="180" t="s">
        <v>138</v>
      </c>
      <c r="M40" s="180" t="s">
        <v>26</v>
      </c>
      <c r="N40" s="551"/>
      <c r="O40" s="568"/>
      <c r="P40" s="181"/>
      <c r="Q40" s="552" t="s">
        <v>150</v>
      </c>
      <c r="R40" s="552"/>
    </row>
    <row r="41" spans="1:19" ht="18" customHeight="1">
      <c r="A41" s="191"/>
      <c r="B41" s="553"/>
      <c r="C41" s="192"/>
      <c r="D41" s="212">
        <f>ROUNDDOWN($E41*1.1,0)</f>
        <v>0</v>
      </c>
      <c r="E41" s="193"/>
      <c r="F41" s="194"/>
      <c r="G41" s="193"/>
      <c r="H41" s="195"/>
      <c r="I41" s="212">
        <f t="shared" ref="I41:I46" si="19">IF($F41=$S$10,$E41-G41-K41,D41-G41*1.1-J41)</f>
        <v>0</v>
      </c>
      <c r="J41" s="216">
        <f>K41*1.1</f>
        <v>0</v>
      </c>
      <c r="K41" s="193"/>
      <c r="L41" s="217">
        <f t="shared" ref="L41:L46" si="20">IF(F41=S$11,I41+J41,ROUND((I41+J41)*1.1,0))</f>
        <v>0</v>
      </c>
      <c r="M41" s="218">
        <f t="shared" ref="M41:M46" si="21">IF(F41=S$10,I41+J41,ROUND((I41+J41)/1.1,0))</f>
        <v>0</v>
      </c>
      <c r="N41" s="555">
        <f>IF($F41=$S$10,M47,L47)</f>
        <v>0</v>
      </c>
      <c r="O41" s="569">
        <f>IF(D41=S$10,I47-K47,H47-K47)</f>
        <v>0</v>
      </c>
      <c r="P41" s="186"/>
      <c r="Q41" s="196"/>
      <c r="R41" s="197"/>
    </row>
    <row r="42" spans="1:19" ht="18" customHeight="1">
      <c r="A42" s="191"/>
      <c r="B42" s="553"/>
      <c r="C42" s="198"/>
      <c r="D42" s="213">
        <f>ROUNDDOWN($E42*1.1,0)</f>
        <v>0</v>
      </c>
      <c r="E42" s="199"/>
      <c r="F42" s="200"/>
      <c r="G42" s="199"/>
      <c r="H42" s="201"/>
      <c r="I42" s="213">
        <f t="shared" si="19"/>
        <v>0</v>
      </c>
      <c r="J42" s="213">
        <f t="shared" ref="J42:J45" si="22">K42*1.1</f>
        <v>0</v>
      </c>
      <c r="K42" s="199"/>
      <c r="L42" s="219">
        <f t="shared" si="20"/>
        <v>0</v>
      </c>
      <c r="M42" s="213">
        <f t="shared" si="21"/>
        <v>0</v>
      </c>
      <c r="N42" s="555"/>
      <c r="O42" s="570"/>
      <c r="P42" s="186"/>
      <c r="Q42" s="196"/>
      <c r="R42" s="197"/>
    </row>
    <row r="43" spans="1:19" ht="18" customHeight="1">
      <c r="A43" s="191"/>
      <c r="B43" s="553"/>
      <c r="C43" s="198"/>
      <c r="D43" s="214">
        <f>ROUNDDOWN($E43*1.1,0)</f>
        <v>0</v>
      </c>
      <c r="E43" s="202"/>
      <c r="F43" s="203"/>
      <c r="G43" s="202"/>
      <c r="H43" s="201"/>
      <c r="I43" s="214">
        <f t="shared" si="19"/>
        <v>0</v>
      </c>
      <c r="J43" s="213">
        <f t="shared" si="22"/>
        <v>0</v>
      </c>
      <c r="K43" s="199"/>
      <c r="L43" s="219">
        <f t="shared" si="20"/>
        <v>0</v>
      </c>
      <c r="M43" s="213">
        <f t="shared" si="21"/>
        <v>0</v>
      </c>
      <c r="N43" s="555"/>
      <c r="O43" s="570"/>
      <c r="P43" s="186"/>
      <c r="Q43" s="196"/>
      <c r="R43" s="197"/>
    </row>
    <row r="44" spans="1:19" ht="18" customHeight="1">
      <c r="A44" s="191"/>
      <c r="B44" s="553"/>
      <c r="C44" s="204"/>
      <c r="D44" s="214">
        <f t="shared" ref="D44:D45" si="23">ROUNDDOWN($E44*1.1,0)</f>
        <v>0</v>
      </c>
      <c r="E44" s="199"/>
      <c r="F44" s="200"/>
      <c r="G44" s="199"/>
      <c r="H44" s="201"/>
      <c r="I44" s="213">
        <f t="shared" si="19"/>
        <v>0</v>
      </c>
      <c r="J44" s="213">
        <f t="shared" si="22"/>
        <v>0</v>
      </c>
      <c r="K44" s="199"/>
      <c r="L44" s="219">
        <f t="shared" si="20"/>
        <v>0</v>
      </c>
      <c r="M44" s="213">
        <f t="shared" si="21"/>
        <v>0</v>
      </c>
      <c r="N44" s="555"/>
      <c r="O44" s="570"/>
      <c r="P44" s="186"/>
      <c r="Q44" s="196"/>
      <c r="R44" s="197"/>
    </row>
    <row r="45" spans="1:19" ht="18" customHeight="1">
      <c r="A45" s="191"/>
      <c r="B45" s="553"/>
      <c r="C45" s="204"/>
      <c r="D45" s="214">
        <f t="shared" si="23"/>
        <v>0</v>
      </c>
      <c r="E45" s="199"/>
      <c r="F45" s="200"/>
      <c r="G45" s="199"/>
      <c r="H45" s="201"/>
      <c r="I45" s="213">
        <f t="shared" si="19"/>
        <v>0</v>
      </c>
      <c r="J45" s="213">
        <f t="shared" si="22"/>
        <v>0</v>
      </c>
      <c r="K45" s="199"/>
      <c r="L45" s="219">
        <f t="shared" si="20"/>
        <v>0</v>
      </c>
      <c r="M45" s="213">
        <f t="shared" si="21"/>
        <v>0</v>
      </c>
      <c r="N45" s="555"/>
      <c r="O45" s="570"/>
      <c r="P45" s="186"/>
      <c r="Q45" s="196"/>
      <c r="R45" s="197"/>
    </row>
    <row r="46" spans="1:19" ht="18" customHeight="1" thickBot="1">
      <c r="A46" s="191"/>
      <c r="B46" s="553"/>
      <c r="C46" s="192"/>
      <c r="D46" s="215">
        <f>ROUNDDOWN($E46*1.1,0)</f>
        <v>0</v>
      </c>
      <c r="E46" s="205"/>
      <c r="F46" s="206"/>
      <c r="G46" s="205"/>
      <c r="H46" s="195"/>
      <c r="I46" s="215">
        <f t="shared" si="19"/>
        <v>0</v>
      </c>
      <c r="J46" s="212">
        <f>K46*1.1</f>
        <v>0</v>
      </c>
      <c r="K46" s="205"/>
      <c r="L46" s="220">
        <f t="shared" si="20"/>
        <v>0</v>
      </c>
      <c r="M46" s="221">
        <f t="shared" si="21"/>
        <v>0</v>
      </c>
      <c r="N46" s="555"/>
      <c r="O46" s="571"/>
      <c r="P46" s="186"/>
      <c r="Q46" s="196"/>
      <c r="R46" s="197"/>
    </row>
    <row r="47" spans="1:19" ht="18" customHeight="1" thickTop="1" thickBot="1">
      <c r="A47" s="191"/>
      <c r="B47" s="554"/>
      <c r="C47" s="207"/>
      <c r="D47" s="222">
        <f>SUM(D41:D46)</f>
        <v>0</v>
      </c>
      <c r="E47" s="222">
        <f>SUM(E41:E46)</f>
        <v>0</v>
      </c>
      <c r="F47" s="223"/>
      <c r="G47" s="224">
        <f>SUM(G41:G46)</f>
        <v>0</v>
      </c>
      <c r="H47" s="223"/>
      <c r="I47" s="222">
        <f>SUM(I41:I46)</f>
        <v>0</v>
      </c>
      <c r="J47" s="222">
        <f>SUM(J41:J46)</f>
        <v>0</v>
      </c>
      <c r="K47" s="222">
        <f>SUM(K41:K46)</f>
        <v>0</v>
      </c>
      <c r="L47" s="225">
        <f>SUM(L41:L46)</f>
        <v>0</v>
      </c>
      <c r="M47" s="225">
        <f t="shared" ref="M47:N47" si="24">SUM(M41:M46)</f>
        <v>0</v>
      </c>
      <c r="N47" s="225">
        <f t="shared" si="24"/>
        <v>0</v>
      </c>
      <c r="O47" s="208">
        <f>SUM(O41:O46)</f>
        <v>0</v>
      </c>
      <c r="P47" s="186"/>
      <c r="Q47" s="186"/>
      <c r="R47" s="226">
        <f>SUM(R41:R46)</f>
        <v>0</v>
      </c>
      <c r="S47" s="226">
        <f>R47*1.1</f>
        <v>0</v>
      </c>
    </row>
    <row r="48" spans="1:19" ht="18" customHeight="1" thickBot="1">
      <c r="D48" s="18">
        <f>ROUNDDOWN(D47/1000,0)</f>
        <v>0</v>
      </c>
      <c r="E48" s="18"/>
      <c r="F48" s="18"/>
      <c r="G48" s="18">
        <f>ROUNDDOWN(G47*1.1,0)</f>
        <v>0</v>
      </c>
      <c r="H48" s="18"/>
      <c r="I48" s="18"/>
      <c r="J48" s="18"/>
      <c r="K48" s="18"/>
      <c r="L48" s="18"/>
      <c r="M48" s="18"/>
      <c r="N48" s="18">
        <f>ROUNDDOWN(N47/1000,0)</f>
        <v>0</v>
      </c>
      <c r="O48" s="18"/>
    </row>
    <row r="49" spans="1:19" ht="18" customHeight="1">
      <c r="B49" s="563" t="s">
        <v>140</v>
      </c>
      <c r="C49" s="565" t="s">
        <v>141</v>
      </c>
      <c r="D49" s="558" t="s">
        <v>142</v>
      </c>
      <c r="E49" s="558" t="s">
        <v>143</v>
      </c>
      <c r="F49" s="558" t="s">
        <v>131</v>
      </c>
      <c r="G49" s="558" t="s">
        <v>144</v>
      </c>
      <c r="H49" s="558" t="s">
        <v>145</v>
      </c>
      <c r="I49" s="560" t="s">
        <v>146</v>
      </c>
      <c r="J49" s="558" t="s">
        <v>147</v>
      </c>
      <c r="K49" s="558" t="s">
        <v>148</v>
      </c>
      <c r="L49" s="548" t="s">
        <v>149</v>
      </c>
      <c r="M49" s="549"/>
      <c r="N49" s="550" t="s">
        <v>380</v>
      </c>
      <c r="O49" s="567" t="s">
        <v>438</v>
      </c>
      <c r="P49" s="179"/>
      <c r="Q49" s="179"/>
    </row>
    <row r="50" spans="1:19" ht="18" customHeight="1" thickBot="1">
      <c r="B50" s="564"/>
      <c r="C50" s="566"/>
      <c r="D50" s="559"/>
      <c r="E50" s="559"/>
      <c r="F50" s="559"/>
      <c r="G50" s="559"/>
      <c r="H50" s="559"/>
      <c r="I50" s="561"/>
      <c r="J50" s="562"/>
      <c r="K50" s="559"/>
      <c r="L50" s="180" t="s">
        <v>138</v>
      </c>
      <c r="M50" s="180" t="s">
        <v>26</v>
      </c>
      <c r="N50" s="551"/>
      <c r="O50" s="568"/>
      <c r="P50" s="181"/>
      <c r="Q50" s="552" t="s">
        <v>150</v>
      </c>
      <c r="R50" s="552"/>
    </row>
    <row r="51" spans="1:19" ht="18" customHeight="1">
      <c r="A51" s="191"/>
      <c r="B51" s="553"/>
      <c r="C51" s="192"/>
      <c r="D51" s="212">
        <f>ROUNDDOWN($E51*1.1,0)</f>
        <v>0</v>
      </c>
      <c r="E51" s="193"/>
      <c r="F51" s="194"/>
      <c r="G51" s="193"/>
      <c r="H51" s="195"/>
      <c r="I51" s="212">
        <f t="shared" ref="I51:I56" si="25">IF($F51=$S$10,$E51-G51-K51,D51-G51*1.1-J51)</f>
        <v>0</v>
      </c>
      <c r="J51" s="216">
        <f>K51*1.1</f>
        <v>0</v>
      </c>
      <c r="K51" s="193"/>
      <c r="L51" s="217">
        <f t="shared" ref="L51:L56" si="26">IF(F51=S$11,I51+J51,ROUND((I51+J51)*1.1,0))</f>
        <v>0</v>
      </c>
      <c r="M51" s="218">
        <f t="shared" ref="M51:M56" si="27">IF(F51=S$10,I51+J51,ROUND((I51+J51)/1.1,0))</f>
        <v>0</v>
      </c>
      <c r="N51" s="555">
        <f>IF($F51=$S$10,M57,L57)</f>
        <v>0</v>
      </c>
      <c r="O51" s="569">
        <f>IF(D51=S$10,I57-K57,H57-K57)</f>
        <v>0</v>
      </c>
      <c r="P51" s="186"/>
      <c r="Q51" s="196"/>
      <c r="R51" s="197"/>
    </row>
    <row r="52" spans="1:19" ht="18" customHeight="1">
      <c r="A52" s="191"/>
      <c r="B52" s="553"/>
      <c r="C52" s="198"/>
      <c r="D52" s="213">
        <f>ROUNDDOWN($E52*1.1,0)</f>
        <v>0</v>
      </c>
      <c r="E52" s="199"/>
      <c r="F52" s="200"/>
      <c r="G52" s="199"/>
      <c r="H52" s="201"/>
      <c r="I52" s="213">
        <f t="shared" si="25"/>
        <v>0</v>
      </c>
      <c r="J52" s="213">
        <f t="shared" ref="J52:J55" si="28">K52*1.1</f>
        <v>0</v>
      </c>
      <c r="K52" s="199"/>
      <c r="L52" s="219">
        <f t="shared" si="26"/>
        <v>0</v>
      </c>
      <c r="M52" s="213">
        <f t="shared" si="27"/>
        <v>0</v>
      </c>
      <c r="N52" s="555"/>
      <c r="O52" s="570"/>
      <c r="P52" s="186"/>
      <c r="Q52" s="196"/>
      <c r="R52" s="197"/>
    </row>
    <row r="53" spans="1:19" ht="18" customHeight="1">
      <c r="A53" s="191"/>
      <c r="B53" s="553"/>
      <c r="C53" s="198"/>
      <c r="D53" s="214">
        <f>ROUNDDOWN($E53*1.1,0)</f>
        <v>0</v>
      </c>
      <c r="E53" s="202"/>
      <c r="F53" s="203"/>
      <c r="G53" s="202"/>
      <c r="H53" s="201"/>
      <c r="I53" s="214">
        <f t="shared" si="25"/>
        <v>0</v>
      </c>
      <c r="J53" s="213">
        <f t="shared" si="28"/>
        <v>0</v>
      </c>
      <c r="K53" s="199"/>
      <c r="L53" s="219">
        <f t="shared" si="26"/>
        <v>0</v>
      </c>
      <c r="M53" s="213">
        <f t="shared" si="27"/>
        <v>0</v>
      </c>
      <c r="N53" s="555"/>
      <c r="O53" s="570"/>
      <c r="P53" s="186"/>
      <c r="Q53" s="196"/>
      <c r="R53" s="197"/>
    </row>
    <row r="54" spans="1:19" ht="18" customHeight="1">
      <c r="A54" s="191"/>
      <c r="B54" s="553"/>
      <c r="C54" s="204"/>
      <c r="D54" s="214">
        <f t="shared" ref="D54:D55" si="29">ROUNDDOWN($E54*1.1,0)</f>
        <v>0</v>
      </c>
      <c r="E54" s="199"/>
      <c r="F54" s="200"/>
      <c r="G54" s="199"/>
      <c r="H54" s="201"/>
      <c r="I54" s="213">
        <f t="shared" si="25"/>
        <v>0</v>
      </c>
      <c r="J54" s="213">
        <f t="shared" si="28"/>
        <v>0</v>
      </c>
      <c r="K54" s="199"/>
      <c r="L54" s="219">
        <f t="shared" si="26"/>
        <v>0</v>
      </c>
      <c r="M54" s="213">
        <f t="shared" si="27"/>
        <v>0</v>
      </c>
      <c r="N54" s="555"/>
      <c r="O54" s="570"/>
      <c r="P54" s="186"/>
      <c r="Q54" s="196"/>
      <c r="R54" s="197"/>
    </row>
    <row r="55" spans="1:19" ht="18" customHeight="1">
      <c r="A55" s="191"/>
      <c r="B55" s="553"/>
      <c r="C55" s="204"/>
      <c r="D55" s="214">
        <f t="shared" si="29"/>
        <v>0</v>
      </c>
      <c r="E55" s="199"/>
      <c r="F55" s="200"/>
      <c r="G55" s="199"/>
      <c r="H55" s="201"/>
      <c r="I55" s="213">
        <f t="shared" si="25"/>
        <v>0</v>
      </c>
      <c r="J55" s="213">
        <f t="shared" si="28"/>
        <v>0</v>
      </c>
      <c r="K55" s="199"/>
      <c r="L55" s="219">
        <f t="shared" si="26"/>
        <v>0</v>
      </c>
      <c r="M55" s="213">
        <f t="shared" si="27"/>
        <v>0</v>
      </c>
      <c r="N55" s="555"/>
      <c r="O55" s="570"/>
      <c r="P55" s="186"/>
      <c r="Q55" s="196"/>
      <c r="R55" s="197"/>
    </row>
    <row r="56" spans="1:19" ht="18" customHeight="1" thickBot="1">
      <c r="A56" s="191"/>
      <c r="B56" s="553"/>
      <c r="C56" s="192"/>
      <c r="D56" s="215">
        <f>ROUNDDOWN($E56*1.1,0)</f>
        <v>0</v>
      </c>
      <c r="E56" s="205"/>
      <c r="F56" s="206"/>
      <c r="G56" s="205"/>
      <c r="H56" s="195"/>
      <c r="I56" s="215">
        <f t="shared" si="25"/>
        <v>0</v>
      </c>
      <c r="J56" s="212">
        <f>K56*1.1</f>
        <v>0</v>
      </c>
      <c r="K56" s="205"/>
      <c r="L56" s="220">
        <f t="shared" si="26"/>
        <v>0</v>
      </c>
      <c r="M56" s="221">
        <f t="shared" si="27"/>
        <v>0</v>
      </c>
      <c r="N56" s="555"/>
      <c r="O56" s="571"/>
      <c r="P56" s="186"/>
      <c r="Q56" s="196"/>
      <c r="R56" s="197"/>
    </row>
    <row r="57" spans="1:19" ht="18" customHeight="1" thickTop="1" thickBot="1">
      <c r="A57" s="191"/>
      <c r="B57" s="554"/>
      <c r="C57" s="207"/>
      <c r="D57" s="222">
        <f>SUM(D51:D56)</f>
        <v>0</v>
      </c>
      <c r="E57" s="222">
        <f>SUM(E51:E56)</f>
        <v>0</v>
      </c>
      <c r="F57" s="223"/>
      <c r="G57" s="224">
        <f>SUM(G51:G56)</f>
        <v>0</v>
      </c>
      <c r="H57" s="223"/>
      <c r="I57" s="222">
        <f>SUM(I51:I56)</f>
        <v>0</v>
      </c>
      <c r="J57" s="222">
        <f>SUM(J51:J56)</f>
        <v>0</v>
      </c>
      <c r="K57" s="222">
        <f>SUM(K51:K56)</f>
        <v>0</v>
      </c>
      <c r="L57" s="225">
        <f>SUM(L51:L56)</f>
        <v>0</v>
      </c>
      <c r="M57" s="225">
        <f t="shared" ref="M57:N57" si="30">SUM(M51:M56)</f>
        <v>0</v>
      </c>
      <c r="N57" s="225">
        <f t="shared" si="30"/>
        <v>0</v>
      </c>
      <c r="O57" s="208">
        <f>SUM(O51:O56)</f>
        <v>0</v>
      </c>
      <c r="P57" s="186"/>
      <c r="Q57" s="186"/>
      <c r="R57" s="226">
        <f>SUM(R51:R56)</f>
        <v>0</v>
      </c>
      <c r="S57" s="226">
        <f>R57*1.1</f>
        <v>0</v>
      </c>
    </row>
    <row r="58" spans="1:19" ht="18" customHeight="1" thickBot="1">
      <c r="D58" s="18">
        <f>ROUNDDOWN(D57/1000,0)</f>
        <v>0</v>
      </c>
      <c r="E58" s="18"/>
      <c r="F58" s="18"/>
      <c r="G58" s="18">
        <f>ROUNDDOWN(G57*1.1,0)</f>
        <v>0</v>
      </c>
      <c r="H58" s="18"/>
      <c r="I58" s="18"/>
      <c r="J58" s="18"/>
      <c r="K58" s="18"/>
      <c r="L58" s="18"/>
      <c r="M58" s="18"/>
      <c r="N58" s="18">
        <f>ROUNDDOWN(N57/1000,0)</f>
        <v>0</v>
      </c>
      <c r="O58" s="18"/>
    </row>
    <row r="59" spans="1:19" ht="18" customHeight="1">
      <c r="B59" s="563" t="s">
        <v>140</v>
      </c>
      <c r="C59" s="565" t="s">
        <v>141</v>
      </c>
      <c r="D59" s="558" t="s">
        <v>142</v>
      </c>
      <c r="E59" s="558" t="s">
        <v>143</v>
      </c>
      <c r="F59" s="558" t="s">
        <v>131</v>
      </c>
      <c r="G59" s="558" t="s">
        <v>144</v>
      </c>
      <c r="H59" s="558" t="s">
        <v>145</v>
      </c>
      <c r="I59" s="560" t="s">
        <v>146</v>
      </c>
      <c r="J59" s="558" t="s">
        <v>147</v>
      </c>
      <c r="K59" s="558" t="s">
        <v>148</v>
      </c>
      <c r="L59" s="548" t="s">
        <v>149</v>
      </c>
      <c r="M59" s="549"/>
      <c r="N59" s="550" t="s">
        <v>380</v>
      </c>
      <c r="O59" s="567" t="s">
        <v>438</v>
      </c>
      <c r="P59" s="179"/>
      <c r="Q59" s="179"/>
    </row>
    <row r="60" spans="1:19" ht="18" customHeight="1" thickBot="1">
      <c r="B60" s="564"/>
      <c r="C60" s="566"/>
      <c r="D60" s="559"/>
      <c r="E60" s="559"/>
      <c r="F60" s="559"/>
      <c r="G60" s="559"/>
      <c r="H60" s="559"/>
      <c r="I60" s="561"/>
      <c r="J60" s="562"/>
      <c r="K60" s="559"/>
      <c r="L60" s="180" t="s">
        <v>138</v>
      </c>
      <c r="M60" s="180" t="s">
        <v>26</v>
      </c>
      <c r="N60" s="551"/>
      <c r="O60" s="568"/>
      <c r="P60" s="181"/>
      <c r="Q60" s="552" t="s">
        <v>150</v>
      </c>
      <c r="R60" s="552"/>
    </row>
    <row r="61" spans="1:19" ht="18" customHeight="1">
      <c r="A61" s="191"/>
      <c r="B61" s="553"/>
      <c r="C61" s="192"/>
      <c r="D61" s="212">
        <f>ROUNDDOWN($E61*1.1,0)</f>
        <v>0</v>
      </c>
      <c r="E61" s="193"/>
      <c r="F61" s="194"/>
      <c r="G61" s="193"/>
      <c r="H61" s="195"/>
      <c r="I61" s="212">
        <f t="shared" ref="I61:I66" si="31">IF($F61=$S$10,$E61-G61-K61,D61-G61*1.1-J61)</f>
        <v>0</v>
      </c>
      <c r="J61" s="216">
        <f>K61*1.1</f>
        <v>0</v>
      </c>
      <c r="K61" s="193"/>
      <c r="L61" s="217">
        <f t="shared" ref="L61:L66" si="32">IF(F61=S$11,I61+J61,ROUND((I61+J61)*1.1,0))</f>
        <v>0</v>
      </c>
      <c r="M61" s="218">
        <f t="shared" ref="M61:M66" si="33">IF(F61=S$10,I61+J61,ROUND((I61+J61)/1.1,0))</f>
        <v>0</v>
      </c>
      <c r="N61" s="555">
        <f>IF($F61=$S$10,M67,L67)</f>
        <v>0</v>
      </c>
      <c r="O61" s="569">
        <f>IF(D61=S$10,I67-K67,H67-K67)</f>
        <v>0</v>
      </c>
      <c r="P61" s="186"/>
      <c r="Q61" s="196"/>
      <c r="R61" s="197"/>
    </row>
    <row r="62" spans="1:19" ht="18" customHeight="1">
      <c r="A62" s="191"/>
      <c r="B62" s="553"/>
      <c r="C62" s="198"/>
      <c r="D62" s="213">
        <f>ROUNDDOWN($E62*1.1,0)</f>
        <v>0</v>
      </c>
      <c r="E62" s="199"/>
      <c r="F62" s="200"/>
      <c r="G62" s="199"/>
      <c r="H62" s="201"/>
      <c r="I62" s="213">
        <f t="shared" si="31"/>
        <v>0</v>
      </c>
      <c r="J62" s="213">
        <f t="shared" ref="J62:J65" si="34">K62*1.1</f>
        <v>0</v>
      </c>
      <c r="K62" s="199"/>
      <c r="L62" s="219">
        <f t="shared" si="32"/>
        <v>0</v>
      </c>
      <c r="M62" s="213">
        <f t="shared" si="33"/>
        <v>0</v>
      </c>
      <c r="N62" s="555"/>
      <c r="O62" s="570"/>
      <c r="P62" s="186"/>
      <c r="Q62" s="196"/>
      <c r="R62" s="197"/>
    </row>
    <row r="63" spans="1:19" ht="18" customHeight="1">
      <c r="A63" s="191"/>
      <c r="B63" s="553"/>
      <c r="C63" s="198"/>
      <c r="D63" s="214">
        <f>ROUNDDOWN($E63*1.1,0)</f>
        <v>0</v>
      </c>
      <c r="E63" s="202"/>
      <c r="F63" s="203"/>
      <c r="G63" s="202"/>
      <c r="H63" s="201"/>
      <c r="I63" s="214">
        <f t="shared" si="31"/>
        <v>0</v>
      </c>
      <c r="J63" s="213">
        <f t="shared" si="34"/>
        <v>0</v>
      </c>
      <c r="K63" s="199"/>
      <c r="L63" s="219">
        <f t="shared" si="32"/>
        <v>0</v>
      </c>
      <c r="M63" s="213">
        <f t="shared" si="33"/>
        <v>0</v>
      </c>
      <c r="N63" s="555"/>
      <c r="O63" s="570"/>
      <c r="P63" s="186"/>
      <c r="Q63" s="196"/>
      <c r="R63" s="197"/>
    </row>
    <row r="64" spans="1:19" ht="18" customHeight="1">
      <c r="A64" s="191"/>
      <c r="B64" s="553"/>
      <c r="C64" s="204"/>
      <c r="D64" s="214">
        <f t="shared" ref="D64:D65" si="35">ROUNDDOWN($E64*1.1,0)</f>
        <v>0</v>
      </c>
      <c r="E64" s="199"/>
      <c r="F64" s="200"/>
      <c r="G64" s="199"/>
      <c r="H64" s="201"/>
      <c r="I64" s="213">
        <f t="shared" si="31"/>
        <v>0</v>
      </c>
      <c r="J64" s="213">
        <f t="shared" si="34"/>
        <v>0</v>
      </c>
      <c r="K64" s="199"/>
      <c r="L64" s="219">
        <f t="shared" si="32"/>
        <v>0</v>
      </c>
      <c r="M64" s="213">
        <f t="shared" si="33"/>
        <v>0</v>
      </c>
      <c r="N64" s="555"/>
      <c r="O64" s="570"/>
      <c r="P64" s="186"/>
      <c r="Q64" s="196"/>
      <c r="R64" s="197"/>
    </row>
    <row r="65" spans="1:19" ht="18" customHeight="1">
      <c r="A65" s="191"/>
      <c r="B65" s="553"/>
      <c r="C65" s="204"/>
      <c r="D65" s="214">
        <f t="shared" si="35"/>
        <v>0</v>
      </c>
      <c r="E65" s="199"/>
      <c r="F65" s="200"/>
      <c r="G65" s="199"/>
      <c r="H65" s="201"/>
      <c r="I65" s="213">
        <f t="shared" si="31"/>
        <v>0</v>
      </c>
      <c r="J65" s="213">
        <f t="shared" si="34"/>
        <v>0</v>
      </c>
      <c r="K65" s="199"/>
      <c r="L65" s="219">
        <f t="shared" si="32"/>
        <v>0</v>
      </c>
      <c r="M65" s="213">
        <f t="shared" si="33"/>
        <v>0</v>
      </c>
      <c r="N65" s="555"/>
      <c r="O65" s="570"/>
      <c r="P65" s="186"/>
      <c r="Q65" s="196"/>
      <c r="R65" s="197"/>
    </row>
    <row r="66" spans="1:19" ht="18" customHeight="1" thickBot="1">
      <c r="A66" s="191"/>
      <c r="B66" s="553"/>
      <c r="C66" s="192"/>
      <c r="D66" s="215">
        <f>ROUNDDOWN($E66*1.1,0)</f>
        <v>0</v>
      </c>
      <c r="E66" s="205"/>
      <c r="F66" s="206"/>
      <c r="G66" s="205"/>
      <c r="H66" s="195"/>
      <c r="I66" s="215">
        <f t="shared" si="31"/>
        <v>0</v>
      </c>
      <c r="J66" s="212">
        <f>K66*1.1</f>
        <v>0</v>
      </c>
      <c r="K66" s="205"/>
      <c r="L66" s="220">
        <f t="shared" si="32"/>
        <v>0</v>
      </c>
      <c r="M66" s="221">
        <f t="shared" si="33"/>
        <v>0</v>
      </c>
      <c r="N66" s="555"/>
      <c r="O66" s="571"/>
      <c r="P66" s="186"/>
      <c r="Q66" s="196"/>
      <c r="R66" s="197"/>
    </row>
    <row r="67" spans="1:19" ht="18" customHeight="1" thickTop="1" thickBot="1">
      <c r="A67" s="191"/>
      <c r="B67" s="554"/>
      <c r="C67" s="207"/>
      <c r="D67" s="222">
        <f>SUM(D61:D66)</f>
        <v>0</v>
      </c>
      <c r="E67" s="222">
        <f>SUM(E61:E66)</f>
        <v>0</v>
      </c>
      <c r="F67" s="223"/>
      <c r="G67" s="224">
        <f>SUM(G61:G66)</f>
        <v>0</v>
      </c>
      <c r="H67" s="223"/>
      <c r="I67" s="222">
        <f>SUM(I61:I66)</f>
        <v>0</v>
      </c>
      <c r="J67" s="222">
        <f>SUM(J61:J66)</f>
        <v>0</v>
      </c>
      <c r="K67" s="222">
        <f>SUM(K61:K66)</f>
        <v>0</v>
      </c>
      <c r="L67" s="225">
        <f>SUM(L61:L66)</f>
        <v>0</v>
      </c>
      <c r="M67" s="225">
        <f t="shared" ref="M67:N67" si="36">SUM(M61:M66)</f>
        <v>0</v>
      </c>
      <c r="N67" s="225">
        <f t="shared" si="36"/>
        <v>0</v>
      </c>
      <c r="O67" s="208">
        <f>SUM(O61:O66)</f>
        <v>0</v>
      </c>
      <c r="P67" s="186"/>
      <c r="Q67" s="186"/>
      <c r="R67" s="226">
        <f>SUM(R61:R66)</f>
        <v>0</v>
      </c>
      <c r="S67" s="226">
        <f>R67*1.1</f>
        <v>0</v>
      </c>
    </row>
    <row r="68" spans="1:19" ht="18" customHeight="1" thickBot="1">
      <c r="D68" s="18">
        <f>ROUNDDOWN(D67/1000,0)</f>
        <v>0</v>
      </c>
      <c r="E68" s="18"/>
      <c r="F68" s="18"/>
      <c r="G68" s="18">
        <f>ROUNDDOWN(G67*1.1,0)</f>
        <v>0</v>
      </c>
      <c r="H68" s="18"/>
      <c r="I68" s="18"/>
      <c r="J68" s="18"/>
      <c r="K68" s="18"/>
      <c r="L68" s="18"/>
      <c r="M68" s="18"/>
      <c r="N68" s="18">
        <f>ROUNDDOWN(N67/1000,0)</f>
        <v>0</v>
      </c>
      <c r="O68" s="18"/>
    </row>
    <row r="69" spans="1:19" ht="18" customHeight="1">
      <c r="B69" s="563" t="s">
        <v>140</v>
      </c>
      <c r="C69" s="565" t="s">
        <v>141</v>
      </c>
      <c r="D69" s="558" t="s">
        <v>142</v>
      </c>
      <c r="E69" s="558" t="s">
        <v>143</v>
      </c>
      <c r="F69" s="558" t="s">
        <v>131</v>
      </c>
      <c r="G69" s="558" t="s">
        <v>144</v>
      </c>
      <c r="H69" s="558" t="s">
        <v>145</v>
      </c>
      <c r="I69" s="560" t="s">
        <v>146</v>
      </c>
      <c r="J69" s="558" t="s">
        <v>147</v>
      </c>
      <c r="K69" s="558" t="s">
        <v>148</v>
      </c>
      <c r="L69" s="548" t="s">
        <v>149</v>
      </c>
      <c r="M69" s="549"/>
      <c r="N69" s="550" t="s">
        <v>380</v>
      </c>
      <c r="O69" s="567" t="s">
        <v>438</v>
      </c>
      <c r="P69" s="179"/>
      <c r="Q69" s="179"/>
    </row>
    <row r="70" spans="1:19" ht="18" customHeight="1" thickBot="1">
      <c r="B70" s="564"/>
      <c r="C70" s="566"/>
      <c r="D70" s="559"/>
      <c r="E70" s="559"/>
      <c r="F70" s="559"/>
      <c r="G70" s="559"/>
      <c r="H70" s="559"/>
      <c r="I70" s="561"/>
      <c r="J70" s="562"/>
      <c r="K70" s="559"/>
      <c r="L70" s="180" t="s">
        <v>138</v>
      </c>
      <c r="M70" s="180" t="s">
        <v>26</v>
      </c>
      <c r="N70" s="551"/>
      <c r="O70" s="568"/>
      <c r="P70" s="181"/>
      <c r="Q70" s="552" t="s">
        <v>150</v>
      </c>
      <c r="R70" s="552"/>
    </row>
    <row r="71" spans="1:19" ht="18" customHeight="1">
      <c r="A71" s="191"/>
      <c r="B71" s="553"/>
      <c r="C71" s="192"/>
      <c r="D71" s="212">
        <f>ROUNDDOWN($E71*1.1,0)</f>
        <v>0</v>
      </c>
      <c r="E71" s="193"/>
      <c r="F71" s="194"/>
      <c r="G71" s="193"/>
      <c r="H71" s="195"/>
      <c r="I71" s="212">
        <f t="shared" ref="I71:I76" si="37">IF($F71=$S$10,$E71-G71-K71,D71-G71*1.1-J71)</f>
        <v>0</v>
      </c>
      <c r="J71" s="216">
        <f>K71*1.1</f>
        <v>0</v>
      </c>
      <c r="K71" s="193"/>
      <c r="L71" s="217">
        <f t="shared" ref="L71:L76" si="38">IF(F71=S$11,I71+J71,ROUND((I71+J71)*1.1,0))</f>
        <v>0</v>
      </c>
      <c r="M71" s="218">
        <f t="shared" ref="M71:M76" si="39">IF(F71=S$10,I71+J71,ROUND((I71+J71)/1.1,0))</f>
        <v>0</v>
      </c>
      <c r="N71" s="555">
        <f>IF($F71=$S$10,M77,L77)</f>
        <v>0</v>
      </c>
      <c r="O71" s="569">
        <f>IF(D71=S$10,I77-K77,H77-K77)</f>
        <v>0</v>
      </c>
      <c r="P71" s="186"/>
      <c r="Q71" s="196"/>
      <c r="R71" s="197"/>
    </row>
    <row r="72" spans="1:19" ht="18" customHeight="1">
      <c r="A72" s="191"/>
      <c r="B72" s="553"/>
      <c r="C72" s="198"/>
      <c r="D72" s="213">
        <f>ROUNDDOWN($E72*1.1,0)</f>
        <v>0</v>
      </c>
      <c r="E72" s="199"/>
      <c r="F72" s="200"/>
      <c r="G72" s="199"/>
      <c r="H72" s="201"/>
      <c r="I72" s="213">
        <f t="shared" si="37"/>
        <v>0</v>
      </c>
      <c r="J72" s="213">
        <f t="shared" ref="J72:J75" si="40">K72*1.1</f>
        <v>0</v>
      </c>
      <c r="K72" s="199"/>
      <c r="L72" s="219">
        <f t="shared" si="38"/>
        <v>0</v>
      </c>
      <c r="M72" s="213">
        <f t="shared" si="39"/>
        <v>0</v>
      </c>
      <c r="N72" s="555"/>
      <c r="O72" s="570"/>
      <c r="P72" s="186"/>
      <c r="Q72" s="196"/>
      <c r="R72" s="197"/>
    </row>
    <row r="73" spans="1:19" ht="18" customHeight="1">
      <c r="A73" s="191"/>
      <c r="B73" s="553"/>
      <c r="C73" s="198"/>
      <c r="D73" s="214">
        <f>ROUNDDOWN($E73*1.1,0)</f>
        <v>0</v>
      </c>
      <c r="E73" s="202"/>
      <c r="F73" s="203"/>
      <c r="G73" s="202"/>
      <c r="H73" s="201"/>
      <c r="I73" s="214">
        <f t="shared" si="37"/>
        <v>0</v>
      </c>
      <c r="J73" s="213">
        <f t="shared" si="40"/>
        <v>0</v>
      </c>
      <c r="K73" s="199"/>
      <c r="L73" s="219">
        <f t="shared" si="38"/>
        <v>0</v>
      </c>
      <c r="M73" s="213">
        <f t="shared" si="39"/>
        <v>0</v>
      </c>
      <c r="N73" s="555"/>
      <c r="O73" s="570"/>
      <c r="P73" s="186"/>
      <c r="Q73" s="196"/>
      <c r="R73" s="197"/>
    </row>
    <row r="74" spans="1:19" ht="18" customHeight="1">
      <c r="A74" s="191"/>
      <c r="B74" s="553"/>
      <c r="C74" s="204"/>
      <c r="D74" s="214">
        <f t="shared" ref="D74:D75" si="41">ROUNDDOWN($E74*1.1,0)</f>
        <v>0</v>
      </c>
      <c r="E74" s="199"/>
      <c r="F74" s="200"/>
      <c r="G74" s="199"/>
      <c r="H74" s="201"/>
      <c r="I74" s="213">
        <f t="shared" si="37"/>
        <v>0</v>
      </c>
      <c r="J74" s="213">
        <f t="shared" si="40"/>
        <v>0</v>
      </c>
      <c r="K74" s="199"/>
      <c r="L74" s="219">
        <f t="shared" si="38"/>
        <v>0</v>
      </c>
      <c r="M74" s="213">
        <f t="shared" si="39"/>
        <v>0</v>
      </c>
      <c r="N74" s="555"/>
      <c r="O74" s="570"/>
      <c r="P74" s="186"/>
      <c r="Q74" s="196"/>
      <c r="R74" s="197"/>
    </row>
    <row r="75" spans="1:19" ht="18" customHeight="1">
      <c r="A75" s="191"/>
      <c r="B75" s="553"/>
      <c r="C75" s="204"/>
      <c r="D75" s="214">
        <f t="shared" si="41"/>
        <v>0</v>
      </c>
      <c r="E75" s="199"/>
      <c r="F75" s="200"/>
      <c r="G75" s="199"/>
      <c r="H75" s="201"/>
      <c r="I75" s="213">
        <f t="shared" si="37"/>
        <v>0</v>
      </c>
      <c r="J75" s="213">
        <f t="shared" si="40"/>
        <v>0</v>
      </c>
      <c r="K75" s="199"/>
      <c r="L75" s="219">
        <f t="shared" si="38"/>
        <v>0</v>
      </c>
      <c r="M75" s="213">
        <f t="shared" si="39"/>
        <v>0</v>
      </c>
      <c r="N75" s="555"/>
      <c r="O75" s="570"/>
      <c r="P75" s="186"/>
      <c r="Q75" s="196"/>
      <c r="R75" s="197"/>
    </row>
    <row r="76" spans="1:19" ht="18" customHeight="1" thickBot="1">
      <c r="A76" s="191"/>
      <c r="B76" s="553"/>
      <c r="C76" s="192"/>
      <c r="D76" s="215">
        <f>ROUNDDOWN($E76*1.1,0)</f>
        <v>0</v>
      </c>
      <c r="E76" s="205"/>
      <c r="F76" s="206"/>
      <c r="G76" s="205"/>
      <c r="H76" s="195"/>
      <c r="I76" s="215">
        <f t="shared" si="37"/>
        <v>0</v>
      </c>
      <c r="J76" s="212">
        <f>K76*1.1</f>
        <v>0</v>
      </c>
      <c r="K76" s="205"/>
      <c r="L76" s="220">
        <f t="shared" si="38"/>
        <v>0</v>
      </c>
      <c r="M76" s="221">
        <f t="shared" si="39"/>
        <v>0</v>
      </c>
      <c r="N76" s="555"/>
      <c r="O76" s="571"/>
      <c r="P76" s="186"/>
      <c r="Q76" s="196"/>
      <c r="R76" s="197"/>
    </row>
    <row r="77" spans="1:19" ht="18" customHeight="1" thickTop="1" thickBot="1">
      <c r="A77" s="191"/>
      <c r="B77" s="554"/>
      <c r="C77" s="207"/>
      <c r="D77" s="222">
        <f>SUM(D71:D76)</f>
        <v>0</v>
      </c>
      <c r="E77" s="222">
        <f>SUM(E71:E76)</f>
        <v>0</v>
      </c>
      <c r="F77" s="223"/>
      <c r="G77" s="224">
        <f>SUM(G71:G76)</f>
        <v>0</v>
      </c>
      <c r="H77" s="223"/>
      <c r="I77" s="222">
        <f>SUM(I71:I76)</f>
        <v>0</v>
      </c>
      <c r="J77" s="222">
        <f>SUM(J71:J76)</f>
        <v>0</v>
      </c>
      <c r="K77" s="222">
        <f>SUM(K71:K76)</f>
        <v>0</v>
      </c>
      <c r="L77" s="225">
        <f>SUM(L71:L76)</f>
        <v>0</v>
      </c>
      <c r="M77" s="225">
        <f t="shared" ref="M77:N77" si="42">SUM(M71:M76)</f>
        <v>0</v>
      </c>
      <c r="N77" s="225">
        <f t="shared" si="42"/>
        <v>0</v>
      </c>
      <c r="O77" s="208">
        <f>SUM(O71:O76)</f>
        <v>0</v>
      </c>
      <c r="P77" s="186"/>
      <c r="Q77" s="186"/>
      <c r="R77" s="226">
        <f>SUM(R71:R76)</f>
        <v>0</v>
      </c>
      <c r="S77" s="226">
        <f>R77*1.1</f>
        <v>0</v>
      </c>
    </row>
    <row r="78" spans="1:19" ht="18" customHeight="1" thickBot="1">
      <c r="D78" s="18">
        <f>ROUNDDOWN(D77/1000,0)</f>
        <v>0</v>
      </c>
      <c r="E78" s="18"/>
      <c r="F78" s="18"/>
      <c r="G78" s="18">
        <f>ROUNDDOWN(G77*1.1,0)</f>
        <v>0</v>
      </c>
      <c r="H78" s="18"/>
      <c r="I78" s="18"/>
      <c r="J78" s="18"/>
      <c r="K78" s="18"/>
      <c r="L78" s="18"/>
      <c r="M78" s="18"/>
      <c r="N78" s="18">
        <f>ROUNDDOWN(N77/1000,0)</f>
        <v>0</v>
      </c>
      <c r="O78" s="18"/>
    </row>
    <row r="79" spans="1:19" ht="18" customHeight="1">
      <c r="B79" s="563" t="s">
        <v>140</v>
      </c>
      <c r="C79" s="565" t="s">
        <v>141</v>
      </c>
      <c r="D79" s="558" t="s">
        <v>142</v>
      </c>
      <c r="E79" s="558" t="s">
        <v>143</v>
      </c>
      <c r="F79" s="558" t="s">
        <v>131</v>
      </c>
      <c r="G79" s="558" t="s">
        <v>144</v>
      </c>
      <c r="H79" s="558" t="s">
        <v>145</v>
      </c>
      <c r="I79" s="560" t="s">
        <v>146</v>
      </c>
      <c r="J79" s="558" t="s">
        <v>147</v>
      </c>
      <c r="K79" s="558" t="s">
        <v>148</v>
      </c>
      <c r="L79" s="548" t="s">
        <v>149</v>
      </c>
      <c r="M79" s="549"/>
      <c r="N79" s="550" t="s">
        <v>380</v>
      </c>
      <c r="O79" s="567" t="s">
        <v>438</v>
      </c>
      <c r="P79" s="179"/>
      <c r="Q79" s="179"/>
    </row>
    <row r="80" spans="1:19" ht="18" customHeight="1" thickBot="1">
      <c r="B80" s="564"/>
      <c r="C80" s="566"/>
      <c r="D80" s="559"/>
      <c r="E80" s="559"/>
      <c r="F80" s="559"/>
      <c r="G80" s="559"/>
      <c r="H80" s="559"/>
      <c r="I80" s="561"/>
      <c r="J80" s="562"/>
      <c r="K80" s="559"/>
      <c r="L80" s="180" t="s">
        <v>138</v>
      </c>
      <c r="M80" s="180" t="s">
        <v>26</v>
      </c>
      <c r="N80" s="551"/>
      <c r="O80" s="568"/>
      <c r="P80" s="181"/>
      <c r="Q80" s="552" t="s">
        <v>150</v>
      </c>
      <c r="R80" s="552"/>
    </row>
    <row r="81" spans="1:19" ht="18" customHeight="1">
      <c r="A81" s="191"/>
      <c r="B81" s="553"/>
      <c r="C81" s="192"/>
      <c r="D81" s="212">
        <f>ROUNDDOWN($E81*1.1,0)</f>
        <v>0</v>
      </c>
      <c r="E81" s="193"/>
      <c r="F81" s="194"/>
      <c r="G81" s="193"/>
      <c r="H81" s="195"/>
      <c r="I81" s="212">
        <f t="shared" ref="I81:I86" si="43">IF($F81=$S$10,$E81-G81-K81,D81-G81*1.1-J81)</f>
        <v>0</v>
      </c>
      <c r="J81" s="216">
        <f>K81*1.1</f>
        <v>0</v>
      </c>
      <c r="K81" s="193"/>
      <c r="L81" s="217">
        <f t="shared" ref="L81:L86" si="44">IF(F81=S$11,I81+J81,ROUND((I81+J81)*1.1,0))</f>
        <v>0</v>
      </c>
      <c r="M81" s="218">
        <f t="shared" ref="M81:M86" si="45">IF(F81=S$10,I81+J81,ROUND((I81+J81)/1.1,0))</f>
        <v>0</v>
      </c>
      <c r="N81" s="555">
        <f>IF($F81=$S$10,M87,L87)</f>
        <v>0</v>
      </c>
      <c r="O81" s="569">
        <f>IF(D81=S$10,I87-K87,H87-K87)</f>
        <v>0</v>
      </c>
      <c r="P81" s="186"/>
      <c r="Q81" s="196"/>
      <c r="R81" s="197"/>
    </row>
    <row r="82" spans="1:19" ht="18" customHeight="1">
      <c r="A82" s="191"/>
      <c r="B82" s="553"/>
      <c r="C82" s="198"/>
      <c r="D82" s="213">
        <f>ROUNDDOWN($E82*1.1,0)</f>
        <v>0</v>
      </c>
      <c r="E82" s="199"/>
      <c r="F82" s="200"/>
      <c r="G82" s="199"/>
      <c r="H82" s="201"/>
      <c r="I82" s="213">
        <f t="shared" si="43"/>
        <v>0</v>
      </c>
      <c r="J82" s="213">
        <f t="shared" ref="J82:J85" si="46">K82*1.1</f>
        <v>0</v>
      </c>
      <c r="K82" s="199"/>
      <c r="L82" s="219">
        <f t="shared" si="44"/>
        <v>0</v>
      </c>
      <c r="M82" s="213">
        <f t="shared" si="45"/>
        <v>0</v>
      </c>
      <c r="N82" s="555"/>
      <c r="O82" s="570"/>
      <c r="P82" s="186"/>
      <c r="Q82" s="196"/>
      <c r="R82" s="197"/>
    </row>
    <row r="83" spans="1:19" ht="18" customHeight="1">
      <c r="A83" s="191"/>
      <c r="B83" s="553"/>
      <c r="C83" s="198"/>
      <c r="D83" s="214">
        <f>ROUNDDOWN($E83*1.1,0)</f>
        <v>0</v>
      </c>
      <c r="E83" s="202"/>
      <c r="F83" s="203"/>
      <c r="G83" s="202"/>
      <c r="H83" s="201"/>
      <c r="I83" s="214">
        <f t="shared" si="43"/>
        <v>0</v>
      </c>
      <c r="J83" s="213">
        <f t="shared" si="46"/>
        <v>0</v>
      </c>
      <c r="K83" s="199"/>
      <c r="L83" s="219">
        <f t="shared" si="44"/>
        <v>0</v>
      </c>
      <c r="M83" s="213">
        <f t="shared" si="45"/>
        <v>0</v>
      </c>
      <c r="N83" s="555"/>
      <c r="O83" s="570"/>
      <c r="P83" s="186"/>
      <c r="Q83" s="196"/>
      <c r="R83" s="197"/>
    </row>
    <row r="84" spans="1:19" ht="18" customHeight="1">
      <c r="A84" s="191"/>
      <c r="B84" s="553"/>
      <c r="C84" s="204"/>
      <c r="D84" s="214">
        <f t="shared" ref="D84:D85" si="47">ROUNDDOWN($E84*1.1,0)</f>
        <v>0</v>
      </c>
      <c r="E84" s="199"/>
      <c r="F84" s="200"/>
      <c r="G84" s="199"/>
      <c r="H84" s="201"/>
      <c r="I84" s="213">
        <f t="shared" si="43"/>
        <v>0</v>
      </c>
      <c r="J84" s="213">
        <f t="shared" si="46"/>
        <v>0</v>
      </c>
      <c r="K84" s="199"/>
      <c r="L84" s="219">
        <f t="shared" si="44"/>
        <v>0</v>
      </c>
      <c r="M84" s="213">
        <f t="shared" si="45"/>
        <v>0</v>
      </c>
      <c r="N84" s="555"/>
      <c r="O84" s="570"/>
      <c r="P84" s="186"/>
      <c r="Q84" s="196"/>
      <c r="R84" s="197"/>
    </row>
    <row r="85" spans="1:19" ht="18" customHeight="1">
      <c r="A85" s="191"/>
      <c r="B85" s="553"/>
      <c r="C85" s="204"/>
      <c r="D85" s="214">
        <f t="shared" si="47"/>
        <v>0</v>
      </c>
      <c r="E85" s="199"/>
      <c r="F85" s="200"/>
      <c r="G85" s="199"/>
      <c r="H85" s="201"/>
      <c r="I85" s="213">
        <f t="shared" si="43"/>
        <v>0</v>
      </c>
      <c r="J85" s="213">
        <f t="shared" si="46"/>
        <v>0</v>
      </c>
      <c r="K85" s="199"/>
      <c r="L85" s="219">
        <f t="shared" si="44"/>
        <v>0</v>
      </c>
      <c r="M85" s="213">
        <f t="shared" si="45"/>
        <v>0</v>
      </c>
      <c r="N85" s="555"/>
      <c r="O85" s="570"/>
      <c r="P85" s="186"/>
      <c r="Q85" s="196"/>
      <c r="R85" s="197"/>
    </row>
    <row r="86" spans="1:19" ht="18" customHeight="1" thickBot="1">
      <c r="A86" s="191"/>
      <c r="B86" s="553"/>
      <c r="C86" s="192"/>
      <c r="D86" s="215">
        <f>ROUNDDOWN($E86*1.1,0)</f>
        <v>0</v>
      </c>
      <c r="E86" s="205"/>
      <c r="F86" s="206"/>
      <c r="G86" s="205"/>
      <c r="H86" s="195"/>
      <c r="I86" s="215">
        <f t="shared" si="43"/>
        <v>0</v>
      </c>
      <c r="J86" s="212">
        <f>K86*1.1</f>
        <v>0</v>
      </c>
      <c r="K86" s="205"/>
      <c r="L86" s="220">
        <f t="shared" si="44"/>
        <v>0</v>
      </c>
      <c r="M86" s="221">
        <f t="shared" si="45"/>
        <v>0</v>
      </c>
      <c r="N86" s="555"/>
      <c r="O86" s="571"/>
      <c r="P86" s="186"/>
      <c r="Q86" s="196"/>
      <c r="R86" s="197"/>
    </row>
    <row r="87" spans="1:19" ht="18" customHeight="1" thickTop="1" thickBot="1">
      <c r="A87" s="191"/>
      <c r="B87" s="554"/>
      <c r="C87" s="207"/>
      <c r="D87" s="222">
        <f>SUM(D81:D86)</f>
        <v>0</v>
      </c>
      <c r="E87" s="222">
        <f>SUM(E81:E86)</f>
        <v>0</v>
      </c>
      <c r="F87" s="223"/>
      <c r="G87" s="224">
        <f>SUM(G81:G86)</f>
        <v>0</v>
      </c>
      <c r="H87" s="223"/>
      <c r="I87" s="222">
        <f>SUM(I81:I86)</f>
        <v>0</v>
      </c>
      <c r="J87" s="222">
        <f>SUM(J81:J86)</f>
        <v>0</v>
      </c>
      <c r="K87" s="222">
        <f>SUM(K81:K86)</f>
        <v>0</v>
      </c>
      <c r="L87" s="225">
        <f>SUM(L81:L86)</f>
        <v>0</v>
      </c>
      <c r="M87" s="225">
        <f t="shared" ref="M87:N87" si="48">SUM(M81:M86)</f>
        <v>0</v>
      </c>
      <c r="N87" s="225">
        <f t="shared" si="48"/>
        <v>0</v>
      </c>
      <c r="O87" s="208">
        <f>SUM(O81:O86)</f>
        <v>0</v>
      </c>
      <c r="P87" s="186"/>
      <c r="Q87" s="186"/>
      <c r="R87" s="226">
        <f>SUM(R81:R86)</f>
        <v>0</v>
      </c>
      <c r="S87" s="226">
        <f>R87*1.1</f>
        <v>0</v>
      </c>
    </row>
    <row r="88" spans="1:19" ht="18" customHeight="1">
      <c r="D88" s="18">
        <f>ROUNDDOWN(D87/1000,0)</f>
        <v>0</v>
      </c>
      <c r="E88" s="18"/>
      <c r="F88" s="18"/>
      <c r="G88" s="18">
        <f>ROUNDDOWN(G87*1.1,0)</f>
        <v>0</v>
      </c>
      <c r="H88" s="18"/>
      <c r="I88" s="18"/>
      <c r="J88" s="18"/>
      <c r="K88" s="18"/>
      <c r="L88" s="18"/>
      <c r="M88" s="18"/>
      <c r="N88" s="18">
        <f>ROUNDDOWN(N87/1000,0)</f>
        <v>0</v>
      </c>
      <c r="O88" s="18"/>
    </row>
    <row r="89" spans="1:19" ht="18" customHeight="1">
      <c r="O89" s="18"/>
    </row>
  </sheetData>
  <sheetProtection sheet="1" objects="1" scenarios="1" formatColumns="0" formatRows="0" insertRows="0" deleteRows="0"/>
  <mergeCells count="144">
    <mergeCell ref="O29:O30"/>
    <mergeCell ref="O31:O36"/>
    <mergeCell ref="O39:O40"/>
    <mergeCell ref="O41:O46"/>
    <mergeCell ref="O49:O50"/>
    <mergeCell ref="O51:O56"/>
    <mergeCell ref="O59:O60"/>
    <mergeCell ref="O61:O66"/>
    <mergeCell ref="O69:O70"/>
    <mergeCell ref="W3:W4"/>
    <mergeCell ref="X3:Z3"/>
    <mergeCell ref="L69:M69"/>
    <mergeCell ref="N69:N70"/>
    <mergeCell ref="Q70:R70"/>
    <mergeCell ref="B71:B77"/>
    <mergeCell ref="N71:N76"/>
    <mergeCell ref="B79:B80"/>
    <mergeCell ref="C79:C80"/>
    <mergeCell ref="D79:D80"/>
    <mergeCell ref="E79:E80"/>
    <mergeCell ref="L79:M79"/>
    <mergeCell ref="N79:N80"/>
    <mergeCell ref="Q80:R80"/>
    <mergeCell ref="H69:H70"/>
    <mergeCell ref="I69:I70"/>
    <mergeCell ref="J69:J70"/>
    <mergeCell ref="K69:K70"/>
    <mergeCell ref="B69:B70"/>
    <mergeCell ref="C69:C70"/>
    <mergeCell ref="D69:D70"/>
    <mergeCell ref="E69:E70"/>
    <mergeCell ref="F69:F70"/>
    <mergeCell ref="G69:G70"/>
    <mergeCell ref="B81:B87"/>
    <mergeCell ref="N81:N86"/>
    <mergeCell ref="G79:G80"/>
    <mergeCell ref="H79:H80"/>
    <mergeCell ref="I79:I80"/>
    <mergeCell ref="J79:J80"/>
    <mergeCell ref="K79:K80"/>
    <mergeCell ref="F79:F80"/>
    <mergeCell ref="Q60:R60"/>
    <mergeCell ref="B61:B67"/>
    <mergeCell ref="N61:N66"/>
    <mergeCell ref="H59:H60"/>
    <mergeCell ref="I59:I60"/>
    <mergeCell ref="J59:J60"/>
    <mergeCell ref="K59:K60"/>
    <mergeCell ref="B59:B60"/>
    <mergeCell ref="C59:C60"/>
    <mergeCell ref="D59:D60"/>
    <mergeCell ref="E59:E60"/>
    <mergeCell ref="F59:F60"/>
    <mergeCell ref="G59:G60"/>
    <mergeCell ref="O71:O76"/>
    <mergeCell ref="O79:O80"/>
    <mergeCell ref="O81:O86"/>
    <mergeCell ref="Q50:R50"/>
    <mergeCell ref="B51:B57"/>
    <mergeCell ref="N51:N56"/>
    <mergeCell ref="G49:G50"/>
    <mergeCell ref="H49:H50"/>
    <mergeCell ref="I49:I50"/>
    <mergeCell ref="J49:J50"/>
    <mergeCell ref="K49:K50"/>
    <mergeCell ref="L59:M59"/>
    <mergeCell ref="N59:N60"/>
    <mergeCell ref="B41:B47"/>
    <mergeCell ref="N41:N46"/>
    <mergeCell ref="B49:B50"/>
    <mergeCell ref="C49:C50"/>
    <mergeCell ref="D49:D50"/>
    <mergeCell ref="E49:E50"/>
    <mergeCell ref="F49:F50"/>
    <mergeCell ref="H39:H40"/>
    <mergeCell ref="I39:I40"/>
    <mergeCell ref="J39:J40"/>
    <mergeCell ref="K39:K40"/>
    <mergeCell ref="L49:M49"/>
    <mergeCell ref="N49:N50"/>
    <mergeCell ref="N29:N30"/>
    <mergeCell ref="Q30:R30"/>
    <mergeCell ref="B31:B37"/>
    <mergeCell ref="N31:N36"/>
    <mergeCell ref="B39:B40"/>
    <mergeCell ref="C39:C40"/>
    <mergeCell ref="D39:D40"/>
    <mergeCell ref="E39:E40"/>
    <mergeCell ref="F39:F40"/>
    <mergeCell ref="G39:G40"/>
    <mergeCell ref="I29:I30"/>
    <mergeCell ref="J29:J30"/>
    <mergeCell ref="K29:K30"/>
    <mergeCell ref="L29:M29"/>
    <mergeCell ref="B29:B30"/>
    <mergeCell ref="C29:C30"/>
    <mergeCell ref="D29:D30"/>
    <mergeCell ref="E29:E30"/>
    <mergeCell ref="F29:F30"/>
    <mergeCell ref="G29:G30"/>
    <mergeCell ref="H29:H30"/>
    <mergeCell ref="L39:M39"/>
    <mergeCell ref="N39:N40"/>
    <mergeCell ref="Q40:R40"/>
    <mergeCell ref="L19:M19"/>
    <mergeCell ref="N19:N20"/>
    <mergeCell ref="Q20:R20"/>
    <mergeCell ref="B21:B27"/>
    <mergeCell ref="N21:N26"/>
    <mergeCell ref="G19:G20"/>
    <mergeCell ref="H19:H20"/>
    <mergeCell ref="I19:I20"/>
    <mergeCell ref="J19:J20"/>
    <mergeCell ref="K19:K20"/>
    <mergeCell ref="B19:B20"/>
    <mergeCell ref="C19:C20"/>
    <mergeCell ref="D19:D20"/>
    <mergeCell ref="E19:E20"/>
    <mergeCell ref="F19:F20"/>
    <mergeCell ref="O19:O20"/>
    <mergeCell ref="O21:O26"/>
    <mergeCell ref="C4:C5"/>
    <mergeCell ref="H4:H5"/>
    <mergeCell ref="L9:M9"/>
    <mergeCell ref="N9:N10"/>
    <mergeCell ref="Q10:R10"/>
    <mergeCell ref="B11:B17"/>
    <mergeCell ref="N11:N16"/>
    <mergeCell ref="G4:G5"/>
    <mergeCell ref="E4:E5"/>
    <mergeCell ref="D4:D5"/>
    <mergeCell ref="H9:H10"/>
    <mergeCell ref="I9:I10"/>
    <mergeCell ref="J9:J10"/>
    <mergeCell ref="K9:K10"/>
    <mergeCell ref="B9:B10"/>
    <mergeCell ref="C9:C10"/>
    <mergeCell ref="D9:D10"/>
    <mergeCell ref="E9:E10"/>
    <mergeCell ref="F9:F10"/>
    <mergeCell ref="G9:G10"/>
    <mergeCell ref="F4:F5"/>
    <mergeCell ref="O9:O10"/>
    <mergeCell ref="O11:O16"/>
  </mergeCells>
  <phoneticPr fontId="2"/>
  <conditionalFormatting sqref="F11:F16 F21:F26 F31:F36 F41:F46 F51:F56 F61:F66 F71:F76 F81:F86">
    <cfRule type="containsText" dxfId="0" priority="1" operator="containsText" text="本則課税">
      <formula>NOT(ISERROR(SEARCH("本則課税",F11)))</formula>
    </cfRule>
  </conditionalFormatting>
  <dataValidations count="2">
    <dataValidation type="list" allowBlank="1" showInputMessage="1" showErrorMessage="1" sqref="F11:F16 F71:F76 F41:F46 F31:F36 F61:F66 F51:F56 F21:F26 F81:F86" xr:uid="{67FD4A76-0DB2-4C47-A33B-217004286AC0}">
      <formula1>$S$10:$S$11</formula1>
    </dataValidation>
    <dataValidation type="list" allowBlank="1" showInputMessage="1" showErrorMessage="1" sqref="H71:H76 H81:H86 H11:H16 H21:H26 H31:H36 H41:H46 H51:H56 H61:H66" xr:uid="{21186CF9-644E-4468-8505-5F00BE95C12E}">
      <formula1>$T$10:$T$11</formula1>
    </dataValidation>
  </dataValidations>
  <pageMargins left="0.39370078740157483" right="0.39370078740157483" top="0.39370078740157483" bottom="0.39370078740157483" header="0.19685039370078741" footer="0.19685039370078741"/>
  <pageSetup paperSize="9" scale="63" fitToHeight="0" orientation="landscape" r:id="rId1"/>
  <rowBreaks count="1" manualBreakCount="1">
    <brk id="47" min="1"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C322-4C64-4ED2-BCA7-A617DEA784DC}">
  <sheetPr>
    <tabColor rgb="FFFFC000"/>
    <pageSetUpPr autoPageBreaks="0"/>
  </sheetPr>
  <dimension ref="A1:AE7"/>
  <sheetViews>
    <sheetView view="pageBreakPreview" topLeftCell="L1" zoomScale="80" zoomScaleNormal="100" zoomScaleSheetLayoutView="80" workbookViewId="0">
      <selection activeCell="V5" sqref="V5:V6"/>
    </sheetView>
  </sheetViews>
  <sheetFormatPr defaultColWidth="8.125" defaultRowHeight="13.5"/>
  <cols>
    <col min="1" max="1" width="4" style="6" customWidth="1"/>
    <col min="2" max="2" width="3.5" style="5" customWidth="1"/>
    <col min="3" max="3" width="8.25" style="6" customWidth="1"/>
    <col min="4" max="4" width="13.5" style="11" customWidth="1"/>
    <col min="5" max="5" width="10.5" style="11" customWidth="1"/>
    <col min="6" max="6" width="7.5" style="10" customWidth="1"/>
    <col min="7" max="7" width="7.5" style="13" customWidth="1"/>
    <col min="8" max="12" width="6" style="13" customWidth="1"/>
    <col min="13" max="13" width="45" style="10" customWidth="1"/>
    <col min="14" max="17" width="7" style="3" customWidth="1"/>
    <col min="18" max="18" width="7" style="10" customWidth="1"/>
    <col min="19" max="21" width="7.5" style="3" customWidth="1"/>
    <col min="22" max="23" width="4.5" style="10" customWidth="1"/>
    <col min="24" max="24" width="45" style="6" customWidth="1"/>
    <col min="25" max="25" width="10" style="13" customWidth="1"/>
    <col min="26" max="31" width="8" style="13" customWidth="1"/>
    <col min="32" max="32" width="4.625" style="6" customWidth="1"/>
    <col min="33" max="16384" width="8.125" style="6"/>
  </cols>
  <sheetData>
    <row r="1" spans="1:31" s="5" customFormat="1"/>
    <row r="2" spans="1:31" ht="21">
      <c r="B2" s="16" t="s">
        <v>405</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8.75">
      <c r="B3" s="7"/>
      <c r="C3" s="7"/>
      <c r="D3" s="7"/>
      <c r="E3" s="7"/>
      <c r="F3" s="8"/>
      <c r="G3" s="8"/>
      <c r="H3" s="9"/>
      <c r="I3" s="9"/>
      <c r="J3" s="9"/>
      <c r="K3" s="9"/>
      <c r="L3" s="9"/>
      <c r="M3" s="9"/>
      <c r="N3" s="9"/>
      <c r="O3" s="9"/>
      <c r="P3" s="9"/>
      <c r="Q3" s="9"/>
      <c r="R3" s="9"/>
      <c r="S3" s="9"/>
      <c r="T3" s="9"/>
      <c r="U3" s="9"/>
      <c r="V3" s="9"/>
      <c r="W3" s="9"/>
      <c r="X3" s="9"/>
      <c r="Y3" s="9"/>
      <c r="Z3" s="9"/>
      <c r="AA3" s="9"/>
      <c r="AB3" s="9"/>
      <c r="AC3" s="9"/>
      <c r="AD3" s="9"/>
      <c r="AE3" s="17"/>
    </row>
    <row r="4" spans="1:31" ht="42" customHeight="1">
      <c r="B4" s="576" t="s">
        <v>100</v>
      </c>
      <c r="C4" s="576" t="s">
        <v>101</v>
      </c>
      <c r="D4" s="577" t="s">
        <v>129</v>
      </c>
      <c r="E4" s="578" t="s">
        <v>102</v>
      </c>
      <c r="F4" s="577" t="s">
        <v>122</v>
      </c>
      <c r="G4" s="577" t="s">
        <v>59</v>
      </c>
      <c r="H4" s="581" t="s">
        <v>103</v>
      </c>
      <c r="I4" s="582"/>
      <c r="J4" s="583"/>
      <c r="K4" s="581" t="s">
        <v>104</v>
      </c>
      <c r="L4" s="583"/>
      <c r="M4" s="577" t="s">
        <v>105</v>
      </c>
      <c r="N4" s="591" t="s">
        <v>106</v>
      </c>
      <c r="O4" s="591"/>
      <c r="P4" s="592"/>
      <c r="Q4" s="593" t="s">
        <v>107</v>
      </c>
      <c r="R4" s="577" t="s">
        <v>108</v>
      </c>
      <c r="S4" s="585" t="s">
        <v>402</v>
      </c>
      <c r="T4" s="585"/>
      <c r="U4" s="585"/>
      <c r="V4" s="581" t="s">
        <v>7</v>
      </c>
      <c r="W4" s="582"/>
      <c r="X4" s="582"/>
      <c r="Y4" s="583"/>
      <c r="Z4" s="588" t="s">
        <v>109</v>
      </c>
      <c r="AA4" s="589"/>
      <c r="AB4" s="589"/>
      <c r="AC4" s="590"/>
      <c r="AD4" s="45" t="s">
        <v>110</v>
      </c>
      <c r="AE4" s="14" t="s">
        <v>29</v>
      </c>
    </row>
    <row r="5" spans="1:31" ht="42" customHeight="1">
      <c r="B5" s="576"/>
      <c r="C5" s="576"/>
      <c r="D5" s="577"/>
      <c r="E5" s="580"/>
      <c r="F5" s="577"/>
      <c r="G5" s="577"/>
      <c r="H5" s="578" t="s">
        <v>111</v>
      </c>
      <c r="I5" s="578" t="s">
        <v>112</v>
      </c>
      <c r="J5" s="578" t="s">
        <v>113</v>
      </c>
      <c r="K5" s="578" t="s">
        <v>114</v>
      </c>
      <c r="L5" s="578" t="s">
        <v>112</v>
      </c>
      <c r="M5" s="577"/>
      <c r="N5" s="592" t="s">
        <v>71</v>
      </c>
      <c r="O5" s="591" t="s">
        <v>115</v>
      </c>
      <c r="P5" s="591" t="s">
        <v>73</v>
      </c>
      <c r="Q5" s="594"/>
      <c r="R5" s="577"/>
      <c r="S5" s="584" t="s">
        <v>403</v>
      </c>
      <c r="T5" s="584"/>
      <c r="U5" s="585" t="s">
        <v>78</v>
      </c>
      <c r="V5" s="586" t="s">
        <v>401</v>
      </c>
      <c r="W5" s="586" t="s">
        <v>246</v>
      </c>
      <c r="X5" s="577" t="s">
        <v>116</v>
      </c>
      <c r="Y5" s="577" t="s">
        <v>124</v>
      </c>
      <c r="Z5" s="578" t="s">
        <v>123</v>
      </c>
      <c r="AA5" s="578" t="s">
        <v>117</v>
      </c>
      <c r="AB5" s="581" t="s">
        <v>118</v>
      </c>
      <c r="AC5" s="583"/>
      <c r="AD5" s="46"/>
      <c r="AE5" s="14"/>
    </row>
    <row r="6" spans="1:31" s="10" customFormat="1" ht="42" customHeight="1">
      <c r="B6" s="576"/>
      <c r="C6" s="576"/>
      <c r="D6" s="577"/>
      <c r="E6" s="579"/>
      <c r="F6" s="577"/>
      <c r="G6" s="577"/>
      <c r="H6" s="579"/>
      <c r="I6" s="579"/>
      <c r="J6" s="579"/>
      <c r="K6" s="579"/>
      <c r="L6" s="579"/>
      <c r="M6" s="577"/>
      <c r="N6" s="592"/>
      <c r="O6" s="591"/>
      <c r="P6" s="591"/>
      <c r="Q6" s="595"/>
      <c r="R6" s="577"/>
      <c r="S6" s="15" t="s">
        <v>119</v>
      </c>
      <c r="T6" s="15" t="s">
        <v>77</v>
      </c>
      <c r="U6" s="585"/>
      <c r="V6" s="587"/>
      <c r="W6" s="587"/>
      <c r="X6" s="577"/>
      <c r="Y6" s="577"/>
      <c r="Z6" s="579"/>
      <c r="AA6" s="579"/>
      <c r="AB6" s="14" t="s">
        <v>120</v>
      </c>
      <c r="AC6" s="14" t="s">
        <v>121</v>
      </c>
      <c r="AD6" s="47"/>
      <c r="AE6" s="14"/>
    </row>
    <row r="7" spans="1:31" s="10" customFormat="1" ht="120" customHeight="1">
      <c r="A7" s="11"/>
      <c r="B7" s="40">
        <f>【様式1】要望調査票!AW4</f>
        <v>1</v>
      </c>
      <c r="C7" s="40" t="str">
        <f>【様式1】要望調査票!AW5</f>
        <v>山形市</v>
      </c>
      <c r="D7" s="12">
        <f>【様式1】要望調査票!AW6</f>
        <v>0</v>
      </c>
      <c r="E7" s="41">
        <f>【様式1】要望調査票!AW7</f>
        <v>0</v>
      </c>
      <c r="F7" s="12">
        <f>【様式1】要望調査票!AW12</f>
        <v>0</v>
      </c>
      <c r="G7" s="12">
        <f>【様式1】要望調査票!AW13</f>
        <v>0</v>
      </c>
      <c r="H7" s="12">
        <f>【様式1】要望調査票!AW8</f>
        <v>0</v>
      </c>
      <c r="I7" s="12">
        <f>【様式1】要望調査票!AW9</f>
        <v>0</v>
      </c>
      <c r="J7" s="12">
        <f>【様式2】取組主体計画!B30</f>
        <v>1</v>
      </c>
      <c r="K7" s="12">
        <f>【様式1】要望調査票!AW10</f>
        <v>0</v>
      </c>
      <c r="L7" s="12">
        <f>【様式1】要望調査票!AW11</f>
        <v>0</v>
      </c>
      <c r="M7" s="12">
        <f>【様式1】要望調査票!AW14</f>
        <v>0</v>
      </c>
      <c r="N7" s="12">
        <f>【様式1】要望調査票!AW15</f>
        <v>12</v>
      </c>
      <c r="O7" s="12">
        <f>【様式1】要望調査票!AW16</f>
        <v>15</v>
      </c>
      <c r="P7" s="12">
        <f>【様式1】要望調査票!AW17</f>
        <v>3</v>
      </c>
      <c r="Q7" s="40" t="str">
        <f>【様式1】要望調査票!AW19</f>
        <v>R10</v>
      </c>
      <c r="R7" s="40">
        <f>【様式1】要望調査票!AW18</f>
        <v>0</v>
      </c>
      <c r="S7" s="12">
        <f>【様式1】要望調査票!AW20</f>
        <v>0</v>
      </c>
      <c r="T7" s="12">
        <f>【様式1】要望調査票!AW21</f>
        <v>0</v>
      </c>
      <c r="U7" s="42" t="str">
        <f>【様式1】要望調査票!AW22</f>
        <v/>
      </c>
      <c r="V7" s="40" t="str">
        <f>【様式1】要望調査票!AW23</f>
        <v xml:space="preserve"> </v>
      </c>
      <c r="W7" s="40" t="str">
        <f>【様式1】要望調査票!AW25</f>
        <v xml:space="preserve"> </v>
      </c>
      <c r="X7" s="12">
        <f>【様式1】要望調査票!AW26</f>
        <v>0</v>
      </c>
      <c r="Y7" s="12">
        <f>【様式1】要望調査票!AW27</f>
        <v>0</v>
      </c>
      <c r="Z7" s="12">
        <f>【様式1】要望調査票!AW28</f>
        <v>0</v>
      </c>
      <c r="AA7" s="12">
        <f>【様式1】要望調査票!AW29</f>
        <v>0</v>
      </c>
      <c r="AB7" s="12">
        <f>【様式1】要望調査票!AW30</f>
        <v>0</v>
      </c>
      <c r="AC7" s="12">
        <f>【様式1】要望調査票!AW31</f>
        <v>0</v>
      </c>
      <c r="AD7" s="43"/>
      <c r="AE7" s="44">
        <f>【様式2】取組主体計画!P4</f>
        <v>0</v>
      </c>
    </row>
  </sheetData>
  <sheetProtection sheet="1" objects="1" scenarios="1"/>
  <mergeCells count="32">
    <mergeCell ref="Z5:Z6"/>
    <mergeCell ref="AA5:AA6"/>
    <mergeCell ref="AB5:AC5"/>
    <mergeCell ref="Z4:AC4"/>
    <mergeCell ref="K4:L4"/>
    <mergeCell ref="M4:M6"/>
    <mergeCell ref="N4:P4"/>
    <mergeCell ref="Q4:Q6"/>
    <mergeCell ref="R4:R6"/>
    <mergeCell ref="O5:O6"/>
    <mergeCell ref="P5:P6"/>
    <mergeCell ref="N5:N6"/>
    <mergeCell ref="K5:K6"/>
    <mergeCell ref="L5:L6"/>
    <mergeCell ref="S4:U4"/>
    <mergeCell ref="V4:Y4"/>
    <mergeCell ref="Y5:Y6"/>
    <mergeCell ref="E4:E6"/>
    <mergeCell ref="F4:F6"/>
    <mergeCell ref="G4:G6"/>
    <mergeCell ref="H4:J4"/>
    <mergeCell ref="J5:J6"/>
    <mergeCell ref="S5:T5"/>
    <mergeCell ref="U5:U6"/>
    <mergeCell ref="X5:X6"/>
    <mergeCell ref="V5:V6"/>
    <mergeCell ref="W5:W6"/>
    <mergeCell ref="B4:B6"/>
    <mergeCell ref="C4:C6"/>
    <mergeCell ref="D4:D6"/>
    <mergeCell ref="H5:H6"/>
    <mergeCell ref="I5:I6"/>
  </mergeCells>
  <phoneticPr fontId="2"/>
  <pageMargins left="0.78740157480314965" right="0.59055118110236227" top="0.59055118110236227" bottom="0.59055118110236227" header="0.39370078740157483" footer="0.39370078740157483"/>
  <pageSetup paperSize="8"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9DBC-35A1-4DC0-A4F1-200E197DBD0E}">
  <sheetPr>
    <tabColor rgb="FFFFCCFF"/>
    <pageSetUpPr fitToPage="1"/>
  </sheetPr>
  <dimension ref="A1:BI74"/>
  <sheetViews>
    <sheetView view="pageBreakPreview" zoomScale="80" zoomScaleNormal="100" zoomScaleSheetLayoutView="80" workbookViewId="0">
      <selection activeCell="Y50" sqref="Y50:AB50"/>
    </sheetView>
  </sheetViews>
  <sheetFormatPr defaultColWidth="3.25" defaultRowHeight="18" customHeight="1"/>
  <cols>
    <col min="1" max="46" width="3.25" style="241"/>
    <col min="47" max="47" width="5.5" style="241" bestFit="1" customWidth="1"/>
    <col min="48" max="16384" width="3.25" style="241"/>
  </cols>
  <sheetData>
    <row r="1" spans="1:42" s="240" customFormat="1" ht="18" customHeight="1">
      <c r="A1" s="240" t="s">
        <v>217</v>
      </c>
    </row>
    <row r="2" spans="1:42" s="240" customFormat="1" ht="15" customHeight="1"/>
    <row r="3" spans="1:42" s="240" customFormat="1" ht="15" customHeight="1">
      <c r="A3" s="647" t="s">
        <v>453</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row>
    <row r="4" spans="1:42" s="240" customFormat="1" ht="30" customHeight="1">
      <c r="A4" s="648"/>
      <c r="B4" s="648"/>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c r="AK4" s="648"/>
      <c r="AL4" s="648"/>
      <c r="AM4" s="648"/>
      <c r="AN4" s="648"/>
      <c r="AO4" s="648"/>
      <c r="AP4" s="648"/>
    </row>
    <row r="6" spans="1:42" ht="21" customHeight="1">
      <c r="X6" s="597" t="s">
        <v>227</v>
      </c>
      <c r="Y6" s="597"/>
      <c r="Z6" s="597"/>
      <c r="AA6" s="597"/>
      <c r="AB6" s="597"/>
      <c r="AC6" s="597"/>
      <c r="AD6" s="596" t="str">
        <f>【様式1】要望調査票!H4</f>
        <v>山形市</v>
      </c>
      <c r="AE6" s="596"/>
      <c r="AF6" s="596"/>
      <c r="AG6" s="596"/>
      <c r="AH6" s="596"/>
      <c r="AI6" s="596"/>
      <c r="AJ6" s="596"/>
      <c r="AK6" s="596"/>
      <c r="AL6" s="596"/>
      <c r="AM6" s="596"/>
      <c r="AN6" s="596"/>
    </row>
    <row r="7" spans="1:42" ht="21" customHeight="1">
      <c r="X7" s="597" t="s">
        <v>228</v>
      </c>
      <c r="Y7" s="597"/>
      <c r="Z7" s="597"/>
      <c r="AA7" s="597"/>
      <c r="AB7" s="597"/>
      <c r="AC7" s="597"/>
      <c r="AD7" s="596">
        <f>【様式1】要望調査票!AW6</f>
        <v>0</v>
      </c>
      <c r="AE7" s="596"/>
      <c r="AF7" s="596"/>
      <c r="AG7" s="596"/>
      <c r="AH7" s="596"/>
      <c r="AI7" s="596"/>
      <c r="AJ7" s="596"/>
      <c r="AK7" s="596"/>
      <c r="AL7" s="596"/>
      <c r="AM7" s="596"/>
      <c r="AN7" s="596"/>
    </row>
    <row r="9" spans="1:42" ht="21" customHeight="1">
      <c r="A9" s="241" t="s">
        <v>224</v>
      </c>
    </row>
    <row r="10" spans="1:42" ht="18" customHeight="1">
      <c r="B10" s="241" t="s">
        <v>223</v>
      </c>
    </row>
    <row r="11" spans="1:42" ht="36" customHeight="1">
      <c r="C11" s="597" t="s">
        <v>225</v>
      </c>
      <c r="D11" s="597"/>
      <c r="E11" s="597"/>
      <c r="F11" s="597"/>
      <c r="G11" s="597"/>
      <c r="H11" s="601">
        <f>【様式1】要望調査票!AW7</f>
        <v>0</v>
      </c>
      <c r="I11" s="601"/>
      <c r="J11" s="601"/>
      <c r="K11" s="601"/>
      <c r="L11" s="601"/>
      <c r="M11" s="601"/>
      <c r="N11" s="601"/>
      <c r="O11" s="601"/>
      <c r="P11" s="601"/>
      <c r="Q11" s="601"/>
      <c r="R11" s="601"/>
      <c r="S11" s="601"/>
      <c r="T11" s="599" t="s">
        <v>231</v>
      </c>
      <c r="U11" s="599"/>
      <c r="V11" s="599"/>
      <c r="W11" s="599"/>
      <c r="X11" s="599"/>
      <c r="Y11" s="599"/>
      <c r="Z11" s="596">
        <f>【様式1】要望調査票!H5</f>
        <v>0</v>
      </c>
      <c r="AA11" s="596"/>
      <c r="AB11" s="596"/>
      <c r="AC11" s="596"/>
      <c r="AD11" s="596"/>
      <c r="AE11" s="596"/>
      <c r="AF11" s="596"/>
      <c r="AG11" s="596"/>
      <c r="AH11" s="596"/>
      <c r="AI11" s="596"/>
      <c r="AJ11" s="596"/>
      <c r="AK11" s="596"/>
      <c r="AL11" s="596"/>
      <c r="AM11" s="596"/>
      <c r="AN11" s="596"/>
    </row>
    <row r="12" spans="1:42" ht="36" customHeight="1">
      <c r="C12" s="597" t="s">
        <v>229</v>
      </c>
      <c r="D12" s="597"/>
      <c r="E12" s="597"/>
      <c r="F12" s="597"/>
      <c r="G12" s="597"/>
      <c r="H12" s="600"/>
      <c r="I12" s="600"/>
      <c r="J12" s="600"/>
      <c r="K12" s="600"/>
      <c r="L12" s="600"/>
      <c r="M12" s="600"/>
      <c r="N12" s="600"/>
      <c r="O12" s="600"/>
      <c r="P12" s="600"/>
      <c r="Q12" s="600"/>
      <c r="R12" s="600"/>
      <c r="S12" s="600"/>
      <c r="T12" s="598" t="s">
        <v>233</v>
      </c>
      <c r="U12" s="597"/>
      <c r="V12" s="597"/>
      <c r="W12" s="597"/>
      <c r="X12" s="597"/>
      <c r="Y12" s="597"/>
      <c r="Z12" s="600"/>
      <c r="AA12" s="600"/>
      <c r="AB12" s="600"/>
      <c r="AC12" s="600"/>
      <c r="AD12" s="600"/>
      <c r="AE12" s="600"/>
      <c r="AF12" s="600"/>
      <c r="AG12" s="600"/>
      <c r="AH12" s="600"/>
      <c r="AI12" s="600"/>
      <c r="AJ12" s="600"/>
      <c r="AK12" s="600"/>
      <c r="AL12" s="600"/>
      <c r="AM12" s="600"/>
      <c r="AN12" s="600"/>
    </row>
    <row r="13" spans="1:42" ht="36" customHeight="1">
      <c r="C13" s="597" t="s">
        <v>241</v>
      </c>
      <c r="D13" s="597"/>
      <c r="E13" s="597"/>
      <c r="F13" s="597"/>
      <c r="G13" s="597"/>
      <c r="H13" s="596">
        <f>【様式1】要望調査票!H9</f>
        <v>0</v>
      </c>
      <c r="I13" s="596"/>
      <c r="J13" s="596"/>
      <c r="K13" s="596"/>
      <c r="L13" s="596"/>
      <c r="M13" s="596"/>
      <c r="N13" s="596"/>
      <c r="O13" s="596"/>
      <c r="P13" s="596"/>
      <c r="Q13" s="596"/>
      <c r="R13" s="596"/>
      <c r="S13" s="596"/>
      <c r="T13" s="597" t="s">
        <v>232</v>
      </c>
      <c r="U13" s="597"/>
      <c r="V13" s="597"/>
      <c r="W13" s="597"/>
      <c r="X13" s="597"/>
      <c r="Y13" s="597"/>
      <c r="Z13" s="602"/>
      <c r="AA13" s="603"/>
      <c r="AB13" s="603"/>
      <c r="AC13" s="603"/>
      <c r="AD13" s="603"/>
      <c r="AE13" s="603"/>
      <c r="AF13" s="603"/>
      <c r="AG13" s="603"/>
      <c r="AH13" s="603"/>
      <c r="AI13" s="603"/>
      <c r="AJ13" s="604" t="s">
        <v>407</v>
      </c>
      <c r="AK13" s="604"/>
      <c r="AL13" s="604"/>
      <c r="AM13" s="604"/>
      <c r="AN13" s="605"/>
    </row>
    <row r="14" spans="1:42" ht="36" customHeight="1">
      <c r="C14" s="597" t="s">
        <v>230</v>
      </c>
      <c r="D14" s="597"/>
      <c r="E14" s="597"/>
      <c r="F14" s="597"/>
      <c r="G14" s="597"/>
      <c r="H14" s="600"/>
      <c r="I14" s="600"/>
      <c r="J14" s="600"/>
      <c r="K14" s="600"/>
      <c r="L14" s="600"/>
      <c r="M14" s="600"/>
      <c r="N14" s="600"/>
      <c r="O14" s="600"/>
      <c r="P14" s="600"/>
      <c r="Q14" s="600"/>
      <c r="R14" s="600"/>
      <c r="S14" s="600"/>
      <c r="T14" s="242"/>
      <c r="U14" s="242"/>
      <c r="V14" s="242"/>
      <c r="W14" s="242"/>
      <c r="X14" s="242"/>
      <c r="Y14" s="242"/>
      <c r="Z14" s="242"/>
      <c r="AA14" s="242"/>
      <c r="AB14" s="242"/>
      <c r="AC14" s="242"/>
      <c r="AF14" s="242"/>
      <c r="AG14" s="242"/>
      <c r="AH14" s="242"/>
      <c r="AK14" s="242"/>
      <c r="AL14" s="242"/>
      <c r="AM14" s="242"/>
    </row>
    <row r="15" spans="1:42" ht="18" customHeight="1">
      <c r="C15" s="243" t="s">
        <v>234</v>
      </c>
    </row>
    <row r="17" spans="1:57" ht="18" customHeight="1">
      <c r="B17" s="241" t="s">
        <v>235</v>
      </c>
    </row>
    <row r="18" spans="1:57" ht="120" customHeight="1">
      <c r="C18" s="606">
        <f>【様式1】要望調査票!H11</f>
        <v>0</v>
      </c>
      <c r="D18" s="606"/>
      <c r="E18" s="606"/>
      <c r="F18" s="606"/>
      <c r="G18" s="606"/>
      <c r="H18" s="606"/>
      <c r="I18" s="606"/>
      <c r="J18" s="606"/>
      <c r="K18" s="606"/>
      <c r="L18" s="606"/>
      <c r="M18" s="606"/>
      <c r="N18" s="606"/>
      <c r="O18" s="606"/>
      <c r="P18" s="606"/>
      <c r="Q18" s="606"/>
      <c r="R18" s="606"/>
      <c r="S18" s="606"/>
      <c r="T18" s="606"/>
      <c r="U18" s="606"/>
      <c r="V18" s="606"/>
      <c r="W18" s="606"/>
      <c r="X18" s="606"/>
      <c r="Y18" s="606"/>
      <c r="Z18" s="606"/>
      <c r="AA18" s="606"/>
      <c r="AB18" s="606"/>
      <c r="AC18" s="606"/>
      <c r="AD18" s="606"/>
      <c r="AE18" s="606"/>
      <c r="AF18" s="606"/>
      <c r="AG18" s="606"/>
      <c r="AH18" s="606"/>
      <c r="AI18" s="606"/>
      <c r="AJ18" s="606"/>
      <c r="AK18" s="606"/>
      <c r="AL18" s="606"/>
      <c r="AM18" s="606"/>
      <c r="AN18" s="606"/>
    </row>
    <row r="21" spans="1:57" ht="21" customHeight="1">
      <c r="A21" s="240" t="s">
        <v>236</v>
      </c>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row>
    <row r="22" spans="1:57" ht="18" customHeight="1">
      <c r="A22" s="240"/>
      <c r="B22" s="244" t="s">
        <v>218</v>
      </c>
      <c r="G22" s="616" t="s">
        <v>196</v>
      </c>
      <c r="H22" s="646"/>
      <c r="I22" s="607"/>
      <c r="J22" s="600"/>
      <c r="K22" s="600"/>
      <c r="L22" s="600"/>
      <c r="M22" s="600"/>
      <c r="N22" s="600"/>
      <c r="O22" s="600"/>
      <c r="P22" s="600"/>
      <c r="Q22" s="600"/>
      <c r="R22" s="600"/>
      <c r="S22" s="600"/>
      <c r="T22" s="600"/>
      <c r="U22" s="600"/>
      <c r="V22" s="600"/>
      <c r="W22" s="600"/>
      <c r="X22" s="600"/>
      <c r="Y22" s="600"/>
      <c r="Z22" s="60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row>
    <row r="23" spans="1:57" ht="18" customHeight="1">
      <c r="A23" s="240"/>
      <c r="C23" s="616" t="s">
        <v>172</v>
      </c>
      <c r="D23" s="616"/>
      <c r="E23" s="616"/>
      <c r="F23" s="616"/>
      <c r="G23" s="610" t="s">
        <v>173</v>
      </c>
      <c r="H23" s="611"/>
      <c r="I23" s="611"/>
      <c r="J23" s="611"/>
      <c r="K23" s="611"/>
      <c r="L23" s="611"/>
      <c r="M23" s="611"/>
      <c r="N23" s="612"/>
      <c r="O23" s="609" t="s">
        <v>71</v>
      </c>
      <c r="P23" s="609"/>
      <c r="Q23" s="609"/>
      <c r="R23" s="609"/>
      <c r="S23" s="609" t="s">
        <v>226</v>
      </c>
      <c r="T23" s="609"/>
      <c r="U23" s="609"/>
      <c r="V23" s="609"/>
      <c r="W23" s="609" t="s">
        <v>78</v>
      </c>
      <c r="X23" s="609"/>
      <c r="Y23" s="609"/>
      <c r="Z23" s="609"/>
    </row>
    <row r="24" spans="1:57" ht="18" customHeight="1" thickBot="1">
      <c r="A24" s="240"/>
      <c r="C24" s="617"/>
      <c r="D24" s="617"/>
      <c r="E24" s="617"/>
      <c r="F24" s="617"/>
      <c r="G24" s="613"/>
      <c r="H24" s="614"/>
      <c r="I24" s="614"/>
      <c r="J24" s="614"/>
      <c r="K24" s="614"/>
      <c r="L24" s="614"/>
      <c r="M24" s="614"/>
      <c r="N24" s="615"/>
      <c r="O24" s="608" t="s">
        <v>454</v>
      </c>
      <c r="P24" s="608"/>
      <c r="Q24" s="608"/>
      <c r="R24" s="608"/>
      <c r="S24" s="608" t="s">
        <v>240</v>
      </c>
      <c r="T24" s="608"/>
      <c r="U24" s="608"/>
      <c r="V24" s="608"/>
      <c r="W24" s="608" t="s">
        <v>201</v>
      </c>
      <c r="X24" s="608"/>
      <c r="Y24" s="608"/>
      <c r="Z24" s="608"/>
    </row>
    <row r="25" spans="1:57" ht="18" customHeight="1" thickTop="1">
      <c r="A25" s="240"/>
      <c r="C25" s="618"/>
      <c r="D25" s="618"/>
      <c r="E25" s="618"/>
      <c r="F25" s="618"/>
      <c r="G25" s="623" t="s">
        <v>199</v>
      </c>
      <c r="H25" s="623"/>
      <c r="I25" s="623"/>
      <c r="J25" s="623"/>
      <c r="K25" s="624"/>
      <c r="L25" s="629" t="s">
        <v>197</v>
      </c>
      <c r="M25" s="630"/>
      <c r="N25" s="630"/>
      <c r="O25" s="627">
        <f>【様式1】要望調査票!A26</f>
        <v>12</v>
      </c>
      <c r="P25" s="628"/>
      <c r="Q25" s="628"/>
      <c r="R25" s="628"/>
      <c r="S25" s="627">
        <f>【様式1】要望調査票!E26</f>
        <v>15</v>
      </c>
      <c r="T25" s="628"/>
      <c r="U25" s="628"/>
      <c r="V25" s="628"/>
      <c r="W25" s="620">
        <f>IF(O25=0,IF(S25=0,"",""),(ROUNDDOWN(S25/O25-1,3)))</f>
        <v>0.25</v>
      </c>
      <c r="X25" s="620"/>
      <c r="Y25" s="620"/>
      <c r="Z25" s="620"/>
    </row>
    <row r="26" spans="1:57" ht="18" customHeight="1">
      <c r="A26" s="240"/>
      <c r="C26" s="619"/>
      <c r="D26" s="619"/>
      <c r="E26" s="619"/>
      <c r="F26" s="619"/>
      <c r="G26" s="600" t="s">
        <v>200</v>
      </c>
      <c r="H26" s="600"/>
      <c r="I26" s="600"/>
      <c r="J26" s="600"/>
      <c r="K26" s="622"/>
      <c r="L26" s="625" t="s">
        <v>198</v>
      </c>
      <c r="M26" s="626"/>
      <c r="N26" s="626"/>
      <c r="O26" s="621">
        <f>【様式2】取組主体計画!O30</f>
        <v>4000</v>
      </c>
      <c r="P26" s="596"/>
      <c r="Q26" s="596"/>
      <c r="R26" s="596"/>
      <c r="S26" s="621">
        <f>【様式2】取組主体計画!P30</f>
        <v>4200</v>
      </c>
      <c r="T26" s="596"/>
      <c r="U26" s="596"/>
      <c r="V26" s="596"/>
      <c r="W26" s="620">
        <f t="shared" ref="W26:W28" si="0">IF(O26=0,IF(S26=0,"",""),(ROUNDDOWN(S26/O26-1,3)))</f>
        <v>0.05</v>
      </c>
      <c r="X26" s="620"/>
      <c r="Y26" s="620"/>
      <c r="Z26" s="620"/>
      <c r="AU26" s="296"/>
    </row>
    <row r="27" spans="1:57" ht="18" customHeight="1">
      <c r="A27" s="240"/>
      <c r="C27" s="619"/>
      <c r="D27" s="619"/>
      <c r="E27" s="619"/>
      <c r="F27" s="619"/>
      <c r="G27" s="600" t="s">
        <v>194</v>
      </c>
      <c r="H27" s="600"/>
      <c r="I27" s="600"/>
      <c r="J27" s="600"/>
      <c r="K27" s="622"/>
      <c r="L27" s="625" t="s">
        <v>168</v>
      </c>
      <c r="M27" s="626"/>
      <c r="N27" s="626"/>
      <c r="O27" s="600"/>
      <c r="P27" s="600"/>
      <c r="Q27" s="600"/>
      <c r="R27" s="600"/>
      <c r="S27" s="600"/>
      <c r="T27" s="600"/>
      <c r="U27" s="600"/>
      <c r="V27" s="600"/>
      <c r="W27" s="620" t="str">
        <f t="shared" si="0"/>
        <v/>
      </c>
      <c r="X27" s="620"/>
      <c r="Y27" s="620"/>
      <c r="Z27" s="620"/>
    </row>
    <row r="28" spans="1:57" ht="18" customHeight="1">
      <c r="A28" s="240"/>
      <c r="C28" s="619"/>
      <c r="D28" s="619"/>
      <c r="E28" s="619"/>
      <c r="F28" s="619"/>
      <c r="G28" s="600" t="s">
        <v>195</v>
      </c>
      <c r="H28" s="600"/>
      <c r="I28" s="600"/>
      <c r="J28" s="600"/>
      <c r="K28" s="622"/>
      <c r="L28" s="625" t="s">
        <v>168</v>
      </c>
      <c r="M28" s="626"/>
      <c r="N28" s="626"/>
      <c r="O28" s="600"/>
      <c r="P28" s="600"/>
      <c r="Q28" s="600"/>
      <c r="R28" s="600"/>
      <c r="S28" s="600"/>
      <c r="T28" s="600"/>
      <c r="U28" s="600"/>
      <c r="V28" s="600"/>
      <c r="W28" s="620" t="str">
        <f t="shared" si="0"/>
        <v/>
      </c>
      <c r="X28" s="620"/>
      <c r="Y28" s="620"/>
      <c r="Z28" s="620"/>
    </row>
    <row r="29" spans="1:57" ht="15" customHeight="1">
      <c r="A29" s="240"/>
      <c r="C29" s="243" t="s">
        <v>174</v>
      </c>
      <c r="D29" s="243"/>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row>
    <row r="30" spans="1:57" ht="15" customHeight="1">
      <c r="A30" s="240"/>
      <c r="C30" s="243" t="s">
        <v>439</v>
      </c>
      <c r="D30" s="243"/>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row>
    <row r="31" spans="1:57" ht="15" customHeight="1">
      <c r="A31" s="240"/>
      <c r="C31" s="243" t="s">
        <v>390</v>
      </c>
      <c r="D31" s="243"/>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row>
    <row r="32" spans="1:57" ht="18" customHeight="1">
      <c r="A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row>
    <row r="33" spans="1:57" ht="18" customHeight="1">
      <c r="A33" s="240"/>
      <c r="B33" s="241" t="s">
        <v>219</v>
      </c>
      <c r="C33" s="245"/>
      <c r="D33" s="245"/>
      <c r="E33" s="245"/>
      <c r="F33" s="245"/>
      <c r="G33" s="245"/>
      <c r="H33" s="245"/>
      <c r="I33" s="245"/>
      <c r="J33" s="245"/>
      <c r="K33" s="245"/>
      <c r="L33" s="245"/>
      <c r="M33" s="245"/>
      <c r="N33" s="245"/>
      <c r="O33" s="245"/>
      <c r="P33" s="245"/>
      <c r="Q33" s="245"/>
      <c r="R33" s="245"/>
      <c r="S33" s="242"/>
      <c r="T33" s="245"/>
      <c r="U33" s="245"/>
      <c r="V33" s="245"/>
      <c r="W33" s="245"/>
      <c r="X33" s="245"/>
      <c r="Y33" s="245"/>
      <c r="Z33" s="245"/>
      <c r="AA33" s="245"/>
      <c r="AB33" s="245"/>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0"/>
    </row>
    <row r="34" spans="1:57" ht="18" customHeight="1">
      <c r="A34" s="240"/>
      <c r="B34" s="245"/>
      <c r="C34" s="616" t="s">
        <v>71</v>
      </c>
      <c r="D34" s="616"/>
      <c r="E34" s="616"/>
      <c r="F34" s="616"/>
      <c r="G34" s="616"/>
      <c r="H34" s="616"/>
      <c r="I34" s="616"/>
      <c r="J34" s="616"/>
      <c r="K34" s="616"/>
      <c r="L34" s="616"/>
      <c r="M34" s="616"/>
      <c r="N34" s="616"/>
      <c r="O34" s="616"/>
      <c r="P34" s="616"/>
      <c r="Q34" s="616"/>
      <c r="R34" s="616"/>
      <c r="S34" s="616"/>
      <c r="T34" s="616"/>
      <c r="U34" s="616"/>
      <c r="V34" s="616" t="s">
        <v>222</v>
      </c>
      <c r="W34" s="616"/>
      <c r="X34" s="616"/>
      <c r="Y34" s="616"/>
      <c r="Z34" s="616"/>
      <c r="AA34" s="616"/>
      <c r="AB34" s="616"/>
      <c r="AC34" s="616"/>
      <c r="AD34" s="616"/>
      <c r="AE34" s="616"/>
      <c r="AF34" s="616"/>
      <c r="AG34" s="616"/>
      <c r="AH34" s="616"/>
      <c r="AI34" s="616"/>
      <c r="AJ34" s="616"/>
      <c r="AK34" s="616"/>
      <c r="AL34" s="616"/>
      <c r="AM34" s="616"/>
      <c r="AN34" s="616"/>
    </row>
    <row r="35" spans="1:57" ht="132" customHeight="1">
      <c r="A35" s="240"/>
      <c r="B35" s="245"/>
      <c r="C35" s="649">
        <f>【様式1】要望調査票!A16</f>
        <v>0</v>
      </c>
      <c r="D35" s="649"/>
      <c r="E35" s="649"/>
      <c r="F35" s="649"/>
      <c r="G35" s="649"/>
      <c r="H35" s="649"/>
      <c r="I35" s="649"/>
      <c r="J35" s="649"/>
      <c r="K35" s="649"/>
      <c r="L35" s="649"/>
      <c r="M35" s="649"/>
      <c r="N35" s="649"/>
      <c r="O35" s="649"/>
      <c r="P35" s="649"/>
      <c r="Q35" s="649"/>
      <c r="R35" s="649"/>
      <c r="S35" s="649"/>
      <c r="T35" s="649"/>
      <c r="U35" s="649"/>
      <c r="V35" s="649">
        <f>【様式1】要望調査票!V16</f>
        <v>0</v>
      </c>
      <c r="W35" s="649"/>
      <c r="X35" s="649"/>
      <c r="Y35" s="649"/>
      <c r="Z35" s="649"/>
      <c r="AA35" s="649"/>
      <c r="AB35" s="649"/>
      <c r="AC35" s="649"/>
      <c r="AD35" s="649"/>
      <c r="AE35" s="649"/>
      <c r="AF35" s="649"/>
      <c r="AG35" s="649"/>
      <c r="AH35" s="649"/>
      <c r="AI35" s="649"/>
      <c r="AJ35" s="649"/>
      <c r="AK35" s="649"/>
      <c r="AL35" s="649"/>
      <c r="AM35" s="649"/>
      <c r="AN35" s="649"/>
    </row>
    <row r="36" spans="1:57" ht="18" customHeight="1">
      <c r="A36" s="240"/>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6"/>
      <c r="AD36" s="246"/>
      <c r="AE36" s="246"/>
      <c r="AF36" s="246"/>
      <c r="BE36" s="240"/>
    </row>
    <row r="37" spans="1:57" ht="18" customHeight="1">
      <c r="A37" s="240"/>
      <c r="B37" s="241" t="s">
        <v>220</v>
      </c>
      <c r="AC37" s="247"/>
      <c r="AD37" s="247"/>
      <c r="AE37" s="247"/>
      <c r="AF37" s="247"/>
      <c r="BE37" s="240"/>
    </row>
    <row r="38" spans="1:57" ht="18" customHeight="1">
      <c r="A38" s="240"/>
      <c r="C38" s="634" t="s">
        <v>175</v>
      </c>
      <c r="D38" s="634"/>
      <c r="E38" s="634"/>
      <c r="F38" s="634"/>
      <c r="G38" s="616" t="s">
        <v>202</v>
      </c>
      <c r="H38" s="616"/>
      <c r="I38" s="616"/>
      <c r="J38" s="616" t="s">
        <v>203</v>
      </c>
      <c r="K38" s="616"/>
      <c r="L38" s="616"/>
      <c r="M38" s="616" t="s">
        <v>204</v>
      </c>
      <c r="N38" s="616"/>
      <c r="O38" s="616"/>
      <c r="P38" s="616" t="s">
        <v>205</v>
      </c>
      <c r="Q38" s="616"/>
      <c r="R38" s="616"/>
      <c r="S38" s="616" t="s">
        <v>206</v>
      </c>
      <c r="T38" s="616"/>
      <c r="U38" s="616"/>
      <c r="V38" s="616" t="s">
        <v>207</v>
      </c>
      <c r="W38" s="616"/>
      <c r="X38" s="616"/>
      <c r="Y38" s="616" t="s">
        <v>208</v>
      </c>
      <c r="Z38" s="616"/>
      <c r="AA38" s="616"/>
      <c r="AB38" s="616" t="s">
        <v>209</v>
      </c>
      <c r="AC38" s="616"/>
      <c r="AD38" s="616"/>
      <c r="AE38" s="616" t="s">
        <v>210</v>
      </c>
      <c r="AF38" s="616"/>
      <c r="AG38" s="616"/>
      <c r="AH38" s="616" t="s">
        <v>211</v>
      </c>
      <c r="AI38" s="616"/>
      <c r="AJ38" s="616"/>
      <c r="AK38" s="616" t="s">
        <v>212</v>
      </c>
      <c r="AL38" s="616"/>
      <c r="AM38" s="616"/>
      <c r="AN38" s="616" t="s">
        <v>213</v>
      </c>
      <c r="AO38" s="616"/>
      <c r="AP38" s="616"/>
    </row>
    <row r="39" spans="1:57" ht="18" customHeight="1">
      <c r="A39" s="240"/>
      <c r="C39" s="634"/>
      <c r="D39" s="634"/>
      <c r="E39" s="634"/>
      <c r="F39" s="634"/>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616"/>
      <c r="AM39" s="616"/>
      <c r="AN39" s="616"/>
      <c r="AO39" s="616"/>
      <c r="AP39" s="616"/>
    </row>
    <row r="40" spans="1:57" ht="60" customHeight="1">
      <c r="A40" s="240"/>
      <c r="C40" s="616"/>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c r="AD40" s="616"/>
      <c r="AE40" s="616"/>
      <c r="AF40" s="616"/>
      <c r="AG40" s="616"/>
      <c r="AH40" s="616"/>
      <c r="AI40" s="616"/>
      <c r="AJ40" s="616"/>
      <c r="AK40" s="616"/>
      <c r="AL40" s="616"/>
      <c r="AM40" s="616"/>
      <c r="AN40" s="616"/>
      <c r="AO40" s="616"/>
      <c r="AP40" s="616"/>
    </row>
    <row r="41" spans="1:57" ht="60" customHeight="1">
      <c r="A41" s="240"/>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6"/>
    </row>
    <row r="42" spans="1:57" ht="15" customHeight="1">
      <c r="A42" s="240"/>
      <c r="C42" s="248" t="s">
        <v>238</v>
      </c>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40"/>
    </row>
    <row r="43" spans="1:57" ht="15" customHeight="1">
      <c r="A43" s="240"/>
      <c r="C43" s="248" t="s">
        <v>239</v>
      </c>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40"/>
    </row>
    <row r="44" spans="1:57" ht="18" customHeight="1">
      <c r="A44" s="240"/>
      <c r="AC44" s="240"/>
      <c r="AD44" s="240"/>
      <c r="AE44" s="240"/>
      <c r="AF44" s="240"/>
      <c r="AG44" s="240"/>
      <c r="AH44" s="240"/>
      <c r="AM44" s="251"/>
      <c r="AN44" s="251"/>
      <c r="AO44" s="251"/>
      <c r="AP44" s="251"/>
      <c r="AQ44" s="252"/>
      <c r="AR44" s="252"/>
      <c r="AS44" s="252"/>
      <c r="AT44" s="252"/>
      <c r="AU44" s="252"/>
      <c r="AV44" s="252"/>
      <c r="AW44" s="252"/>
      <c r="AX44" s="252"/>
      <c r="AY44" s="252"/>
      <c r="AZ44" s="252"/>
      <c r="BA44" s="252"/>
      <c r="BB44" s="252"/>
      <c r="BC44" s="240"/>
      <c r="BD44" s="240"/>
      <c r="BE44" s="240"/>
    </row>
    <row r="45" spans="1:57" ht="18" customHeight="1">
      <c r="B45" s="241" t="s">
        <v>221</v>
      </c>
      <c r="AM45" s="251"/>
      <c r="AN45" s="251"/>
      <c r="AO45" s="251"/>
      <c r="AP45" s="251"/>
      <c r="AQ45" s="252"/>
      <c r="AR45" s="252"/>
      <c r="AS45" s="252"/>
      <c r="AT45" s="252"/>
      <c r="AU45" s="252"/>
      <c r="AV45" s="252"/>
      <c r="AW45" s="251"/>
      <c r="AX45" s="251"/>
      <c r="AY45" s="251"/>
      <c r="AZ45" s="251"/>
      <c r="BA45" s="252"/>
      <c r="BB45" s="252"/>
    </row>
    <row r="46" spans="1:57" ht="18" customHeight="1">
      <c r="C46" s="241" t="s">
        <v>176</v>
      </c>
      <c r="AM46" s="253"/>
      <c r="AN46" s="253"/>
      <c r="AO46" s="254"/>
      <c r="AP46" s="254"/>
      <c r="AQ46" s="253"/>
      <c r="AR46" s="253"/>
      <c r="AS46" s="254"/>
      <c r="AT46" s="254"/>
      <c r="AU46" s="254"/>
      <c r="AV46" s="254"/>
      <c r="AW46" s="252"/>
      <c r="AX46" s="252"/>
      <c r="AY46" s="252"/>
      <c r="AZ46" s="252"/>
      <c r="BA46" s="252"/>
      <c r="BB46" s="252"/>
    </row>
    <row r="47" spans="1:57" ht="18" customHeight="1">
      <c r="C47" s="616" t="s">
        <v>171</v>
      </c>
      <c r="D47" s="610"/>
      <c r="E47" s="611"/>
      <c r="F47" s="611"/>
      <c r="G47" s="611"/>
      <c r="H47" s="611"/>
      <c r="I47" s="611"/>
      <c r="J47" s="611"/>
      <c r="K47" s="611"/>
      <c r="L47" s="611"/>
      <c r="M47" s="611"/>
      <c r="N47" s="611"/>
      <c r="O47" s="611"/>
      <c r="P47" s="612"/>
      <c r="Q47" s="634" t="s">
        <v>183</v>
      </c>
      <c r="R47" s="616"/>
      <c r="S47" s="616"/>
      <c r="T47" s="616"/>
      <c r="U47" s="634" t="s">
        <v>214</v>
      </c>
      <c r="V47" s="616"/>
      <c r="W47" s="616"/>
      <c r="X47" s="616"/>
      <c r="Y47" s="616" t="s">
        <v>177</v>
      </c>
      <c r="Z47" s="616"/>
      <c r="AA47" s="616"/>
      <c r="AB47" s="616"/>
      <c r="AC47" s="616"/>
      <c r="AD47" s="616"/>
      <c r="AE47" s="616"/>
      <c r="AF47" s="616"/>
      <c r="AG47" s="616"/>
      <c r="AH47" s="616"/>
      <c r="AI47" s="616"/>
      <c r="AJ47" s="616"/>
      <c r="AK47" s="616"/>
      <c r="AL47" s="616"/>
      <c r="AM47" s="616"/>
      <c r="AN47" s="616"/>
      <c r="AO47" s="616"/>
      <c r="AP47" s="616"/>
      <c r="AQ47" s="254"/>
      <c r="AR47" s="253"/>
      <c r="AS47" s="253"/>
      <c r="AT47" s="253"/>
      <c r="AU47" s="253"/>
      <c r="AV47" s="253"/>
      <c r="AW47" s="253"/>
      <c r="AX47" s="252"/>
      <c r="AY47" s="252"/>
      <c r="AZ47" s="252"/>
      <c r="BA47" s="252"/>
      <c r="BB47" s="252"/>
      <c r="BC47" s="252"/>
    </row>
    <row r="48" spans="1:57" ht="18" customHeight="1">
      <c r="C48" s="616"/>
      <c r="D48" s="631"/>
      <c r="E48" s="632"/>
      <c r="F48" s="632"/>
      <c r="G48" s="632"/>
      <c r="H48" s="632"/>
      <c r="I48" s="632"/>
      <c r="J48" s="632"/>
      <c r="K48" s="632"/>
      <c r="L48" s="632"/>
      <c r="M48" s="632"/>
      <c r="N48" s="632"/>
      <c r="O48" s="632"/>
      <c r="P48" s="633"/>
      <c r="Q48" s="616"/>
      <c r="R48" s="616"/>
      <c r="S48" s="616"/>
      <c r="T48" s="616"/>
      <c r="U48" s="616"/>
      <c r="V48" s="616"/>
      <c r="W48" s="616"/>
      <c r="X48" s="616"/>
      <c r="Y48" s="616" t="s">
        <v>32</v>
      </c>
      <c r="Z48" s="616"/>
      <c r="AA48" s="616"/>
      <c r="AB48" s="616"/>
      <c r="AC48" s="616" t="s">
        <v>33</v>
      </c>
      <c r="AD48" s="616"/>
      <c r="AE48" s="616"/>
      <c r="AF48" s="616"/>
      <c r="AG48" s="616" t="s">
        <v>34</v>
      </c>
      <c r="AH48" s="616"/>
      <c r="AI48" s="616"/>
      <c r="AJ48" s="646"/>
      <c r="AK48" s="605"/>
      <c r="AL48" s="616"/>
      <c r="AM48" s="616"/>
      <c r="AN48" s="616"/>
      <c r="AO48" s="616"/>
      <c r="AP48" s="616"/>
      <c r="AQ48" s="253"/>
      <c r="AR48" s="253"/>
      <c r="AS48" s="253"/>
      <c r="AT48" s="253"/>
      <c r="AU48" s="253"/>
      <c r="AV48" s="253"/>
      <c r="AW48" s="253"/>
      <c r="AX48" s="252"/>
      <c r="AY48" s="252"/>
      <c r="AZ48" s="252"/>
      <c r="BA48" s="252"/>
      <c r="BB48" s="252"/>
      <c r="BC48" s="252"/>
    </row>
    <row r="49" spans="1:61" ht="18" customHeight="1" thickBot="1">
      <c r="C49" s="617"/>
      <c r="D49" s="613"/>
      <c r="E49" s="614"/>
      <c r="F49" s="614"/>
      <c r="G49" s="614"/>
      <c r="H49" s="614"/>
      <c r="I49" s="614"/>
      <c r="J49" s="614"/>
      <c r="K49" s="614"/>
      <c r="L49" s="614"/>
      <c r="M49" s="614"/>
      <c r="N49" s="614"/>
      <c r="O49" s="614"/>
      <c r="P49" s="615"/>
      <c r="Q49" s="617"/>
      <c r="R49" s="617"/>
      <c r="S49" s="617"/>
      <c r="T49" s="617"/>
      <c r="U49" s="617"/>
      <c r="V49" s="617"/>
      <c r="W49" s="617"/>
      <c r="X49" s="617"/>
      <c r="Y49" s="617"/>
      <c r="Z49" s="617"/>
      <c r="AA49" s="617"/>
      <c r="AB49" s="617"/>
      <c r="AC49" s="617"/>
      <c r="AD49" s="617"/>
      <c r="AE49" s="617"/>
      <c r="AF49" s="617"/>
      <c r="AG49" s="617"/>
      <c r="AH49" s="617"/>
      <c r="AI49" s="617"/>
      <c r="AJ49" s="617"/>
      <c r="AK49" s="644" t="s">
        <v>215</v>
      </c>
      <c r="AL49" s="644"/>
      <c r="AM49" s="644"/>
      <c r="AN49" s="644" t="s">
        <v>178</v>
      </c>
      <c r="AO49" s="644"/>
      <c r="AP49" s="644"/>
      <c r="AQ49" s="255"/>
      <c r="AR49" s="256"/>
      <c r="AS49" s="256"/>
      <c r="AT49" s="255"/>
      <c r="AU49" s="255"/>
      <c r="AV49" s="255"/>
      <c r="AW49" s="255"/>
      <c r="AX49" s="252"/>
      <c r="AY49" s="252"/>
      <c r="AZ49" s="252"/>
      <c r="BA49" s="252"/>
      <c r="BB49" s="252"/>
      <c r="BC49" s="252"/>
    </row>
    <row r="50" spans="1:61" ht="18" customHeight="1" thickTop="1">
      <c r="C50" s="257">
        <v>1</v>
      </c>
      <c r="D50" s="639" t="s">
        <v>450</v>
      </c>
      <c r="E50" s="640"/>
      <c r="F50" s="640"/>
      <c r="G50" s="640"/>
      <c r="H50" s="640"/>
      <c r="I50" s="640"/>
      <c r="J50" s="640"/>
      <c r="K50" s="640"/>
      <c r="L50" s="640"/>
      <c r="M50" s="640"/>
      <c r="N50" s="640"/>
      <c r="O50" s="640"/>
      <c r="P50" s="641"/>
      <c r="Q50" s="635">
        <f>補助金額計算書【省エネ・省力化設備等】!D36</f>
        <v>0</v>
      </c>
      <c r="R50" s="635"/>
      <c r="S50" s="635"/>
      <c r="T50" s="635"/>
      <c r="U50" s="635">
        <f>補助金額計算書【省エネ・省力化設備等】!I36</f>
        <v>0</v>
      </c>
      <c r="V50" s="635"/>
      <c r="W50" s="635"/>
      <c r="X50" s="635"/>
      <c r="Y50" s="635">
        <f>補助金額計算書【省エネ・省力化設備等】!H43*1000</f>
        <v>0</v>
      </c>
      <c r="Z50" s="635"/>
      <c r="AA50" s="635"/>
      <c r="AB50" s="635"/>
      <c r="AC50" s="635">
        <f>補助金額計算書【省エネ・省力化設備等】!I43*1000</f>
        <v>0</v>
      </c>
      <c r="AD50" s="635"/>
      <c r="AE50" s="635"/>
      <c r="AF50" s="635"/>
      <c r="AG50" s="635">
        <f>Q50-Y50-AC50</f>
        <v>0</v>
      </c>
      <c r="AH50" s="635"/>
      <c r="AI50" s="635"/>
      <c r="AJ50" s="635"/>
      <c r="AK50" s="642"/>
      <c r="AL50" s="642"/>
      <c r="AM50" s="642"/>
      <c r="AN50" s="642"/>
      <c r="AO50" s="642"/>
      <c r="AP50" s="642"/>
      <c r="AQ50" s="254"/>
      <c r="AR50" s="254"/>
      <c r="AS50" s="254"/>
      <c r="AT50" s="254"/>
      <c r="AU50" s="254"/>
      <c r="AV50" s="254"/>
      <c r="AW50" s="254"/>
      <c r="AX50" s="252"/>
      <c r="AY50" s="252"/>
      <c r="AZ50" s="252"/>
      <c r="BA50" s="252"/>
      <c r="BB50" s="252"/>
      <c r="BC50" s="252"/>
    </row>
    <row r="51" spans="1:61" ht="18" customHeight="1">
      <c r="C51" s="258">
        <v>2</v>
      </c>
      <c r="D51" s="636" t="s">
        <v>370</v>
      </c>
      <c r="E51" s="637"/>
      <c r="F51" s="637"/>
      <c r="G51" s="637"/>
      <c r="H51" s="637"/>
      <c r="I51" s="637"/>
      <c r="J51" s="637"/>
      <c r="K51" s="637"/>
      <c r="L51" s="637"/>
      <c r="M51" s="637"/>
      <c r="N51" s="637"/>
      <c r="O51" s="637"/>
      <c r="P51" s="638"/>
      <c r="Q51" s="635">
        <f>補助金額計算書【園芸ハウス導入】!D6</f>
        <v>0</v>
      </c>
      <c r="R51" s="635"/>
      <c r="S51" s="635"/>
      <c r="T51" s="635"/>
      <c r="U51" s="635">
        <f>補助金額計算書【園芸ハウス導入】!H6</f>
        <v>0</v>
      </c>
      <c r="V51" s="635"/>
      <c r="W51" s="635"/>
      <c r="X51" s="635"/>
      <c r="Y51" s="645">
        <f>補助金額計算書【園芸ハウス導入】!X6*1000</f>
        <v>0</v>
      </c>
      <c r="Z51" s="645"/>
      <c r="AA51" s="645"/>
      <c r="AB51" s="645"/>
      <c r="AC51" s="645">
        <f>補助金額計算書【園芸ハウス導入】!Y6*1000</f>
        <v>0</v>
      </c>
      <c r="AD51" s="645"/>
      <c r="AE51" s="645"/>
      <c r="AF51" s="645"/>
      <c r="AG51" s="635">
        <f>Q51-Y51-AC51</f>
        <v>0</v>
      </c>
      <c r="AH51" s="635"/>
      <c r="AI51" s="635"/>
      <c r="AJ51" s="635"/>
      <c r="AK51" s="643"/>
      <c r="AL51" s="643"/>
      <c r="AM51" s="643"/>
      <c r="AN51" s="643"/>
      <c r="AO51" s="643"/>
      <c r="AP51" s="643"/>
    </row>
    <row r="52" spans="1:61" ht="18" customHeight="1">
      <c r="C52" s="259"/>
      <c r="D52" s="636"/>
      <c r="E52" s="637"/>
      <c r="F52" s="637"/>
      <c r="G52" s="637"/>
      <c r="H52" s="637"/>
      <c r="I52" s="637"/>
      <c r="J52" s="637"/>
      <c r="K52" s="637"/>
      <c r="L52" s="637"/>
      <c r="M52" s="637"/>
      <c r="N52" s="637"/>
      <c r="O52" s="637"/>
      <c r="P52" s="638"/>
      <c r="Q52" s="643"/>
      <c r="R52" s="643"/>
      <c r="S52" s="643"/>
      <c r="T52" s="643"/>
      <c r="U52" s="643"/>
      <c r="V52" s="643"/>
      <c r="W52" s="643"/>
      <c r="X52" s="643"/>
      <c r="Y52" s="643"/>
      <c r="Z52" s="643"/>
      <c r="AA52" s="643"/>
      <c r="AB52" s="643"/>
      <c r="AC52" s="643"/>
      <c r="AD52" s="643"/>
      <c r="AE52" s="643"/>
      <c r="AF52" s="643"/>
      <c r="AG52" s="643"/>
      <c r="AH52" s="643"/>
      <c r="AI52" s="643"/>
      <c r="AJ52" s="643"/>
      <c r="AK52" s="643"/>
      <c r="AL52" s="643"/>
      <c r="AM52" s="643"/>
      <c r="AN52" s="643"/>
      <c r="AO52" s="643"/>
      <c r="AP52" s="643"/>
    </row>
    <row r="53" spans="1:61" ht="18" customHeight="1">
      <c r="C53" s="616" t="s">
        <v>180</v>
      </c>
      <c r="D53" s="616"/>
      <c r="E53" s="616"/>
      <c r="F53" s="616"/>
      <c r="G53" s="616"/>
      <c r="H53" s="616"/>
      <c r="I53" s="616"/>
      <c r="J53" s="616"/>
      <c r="K53" s="616"/>
      <c r="L53" s="616"/>
      <c r="M53" s="616"/>
      <c r="N53" s="616"/>
      <c r="O53" s="616"/>
      <c r="P53" s="616"/>
      <c r="Q53" s="645">
        <f>SUM(Q50:T52)</f>
        <v>0</v>
      </c>
      <c r="R53" s="645"/>
      <c r="S53" s="645"/>
      <c r="T53" s="645"/>
      <c r="U53" s="645">
        <f>SUM(U50:X52)</f>
        <v>0</v>
      </c>
      <c r="V53" s="645"/>
      <c r="W53" s="645"/>
      <c r="X53" s="645"/>
      <c r="Y53" s="645">
        <f>SUM(Y50:AB52)</f>
        <v>0</v>
      </c>
      <c r="Z53" s="645"/>
      <c r="AA53" s="645"/>
      <c r="AB53" s="645"/>
      <c r="AC53" s="645">
        <f>SUM(AC50:AF52)</f>
        <v>0</v>
      </c>
      <c r="AD53" s="645"/>
      <c r="AE53" s="645"/>
      <c r="AF53" s="645"/>
      <c r="AG53" s="645">
        <f>SUM(AG50:AJ52)</f>
        <v>0</v>
      </c>
      <c r="AH53" s="645"/>
      <c r="AI53" s="645"/>
      <c r="AJ53" s="645"/>
      <c r="AK53" s="645">
        <f>SUM(AK50:AM52)</f>
        <v>0</v>
      </c>
      <c r="AL53" s="645"/>
      <c r="AM53" s="645"/>
      <c r="AN53" s="643"/>
      <c r="AO53" s="643"/>
      <c r="AP53" s="643"/>
    </row>
    <row r="54" spans="1:61" ht="15" customHeight="1">
      <c r="C54" s="248" t="s">
        <v>181</v>
      </c>
      <c r="D54" s="260"/>
      <c r="E54" s="260"/>
      <c r="F54" s="260"/>
      <c r="G54" s="260"/>
      <c r="H54" s="260"/>
      <c r="I54" s="260"/>
      <c r="J54" s="260"/>
      <c r="K54" s="260"/>
      <c r="L54" s="260"/>
      <c r="M54" s="260"/>
      <c r="N54" s="260"/>
      <c r="O54" s="260"/>
      <c r="P54" s="260"/>
      <c r="Q54" s="260"/>
      <c r="R54" s="260"/>
      <c r="S54" s="261"/>
      <c r="T54" s="260"/>
      <c r="U54" s="260"/>
      <c r="V54" s="261"/>
      <c r="W54" s="261"/>
      <c r="X54" s="260"/>
      <c r="Y54" s="260"/>
      <c r="Z54" s="261"/>
      <c r="AA54" s="261"/>
      <c r="AB54" s="261"/>
      <c r="AC54" s="261"/>
      <c r="AD54" s="261"/>
      <c r="AE54" s="261"/>
      <c r="AF54" s="261"/>
      <c r="AG54" s="261"/>
      <c r="AH54" s="261"/>
    </row>
    <row r="55" spans="1:61" ht="15" customHeight="1">
      <c r="C55" s="248" t="s">
        <v>182</v>
      </c>
      <c r="D55" s="260"/>
      <c r="E55" s="260"/>
      <c r="F55" s="260"/>
      <c r="G55" s="260"/>
      <c r="H55" s="260"/>
      <c r="I55" s="260"/>
      <c r="J55" s="260"/>
      <c r="K55" s="260"/>
      <c r="L55" s="260"/>
      <c r="M55" s="260"/>
      <c r="N55" s="260"/>
      <c r="O55" s="260"/>
      <c r="P55" s="260"/>
      <c r="Q55" s="260"/>
      <c r="R55" s="260"/>
      <c r="S55" s="260"/>
      <c r="T55" s="260"/>
      <c r="U55" s="261"/>
      <c r="V55" s="260"/>
      <c r="W55" s="260"/>
      <c r="X55" s="261"/>
      <c r="Y55" s="261"/>
      <c r="Z55" s="260"/>
      <c r="AA55" s="260"/>
      <c r="AB55" s="261"/>
      <c r="AC55" s="261"/>
      <c r="AD55" s="261"/>
      <c r="AE55" s="261"/>
      <c r="AF55" s="261"/>
      <c r="AG55" s="261"/>
      <c r="AH55" s="261"/>
      <c r="AI55" s="261"/>
      <c r="AJ55" s="261"/>
      <c r="AL55" s="252"/>
      <c r="AM55" s="252"/>
      <c r="AN55" s="252"/>
      <c r="AO55" s="252"/>
      <c r="AP55" s="252"/>
      <c r="AQ55" s="252"/>
      <c r="AR55" s="252"/>
      <c r="AV55" s="251"/>
      <c r="AW55" s="251"/>
      <c r="AX55" s="251"/>
      <c r="AY55" s="251"/>
      <c r="AZ55" s="252"/>
      <c r="BA55" s="252"/>
      <c r="BB55" s="252"/>
      <c r="BC55" s="252"/>
      <c r="BD55" s="252"/>
      <c r="BE55" s="252"/>
      <c r="BF55" s="252"/>
      <c r="BG55" s="252"/>
      <c r="BH55" s="252"/>
      <c r="BI55" s="252"/>
    </row>
    <row r="56" spans="1:61" ht="18" customHeight="1">
      <c r="D56" s="260"/>
      <c r="E56" s="260"/>
      <c r="F56" s="260"/>
      <c r="G56" s="260"/>
      <c r="H56" s="260"/>
      <c r="I56" s="260"/>
      <c r="J56" s="260"/>
      <c r="K56" s="260"/>
      <c r="L56" s="260"/>
      <c r="M56" s="260"/>
      <c r="N56" s="260"/>
      <c r="O56" s="260"/>
      <c r="P56" s="260"/>
      <c r="Q56" s="260"/>
      <c r="R56" s="260"/>
      <c r="S56" s="260"/>
      <c r="T56" s="260"/>
      <c r="U56" s="260"/>
      <c r="V56" s="260"/>
      <c r="W56" s="260"/>
      <c r="X56" s="261"/>
      <c r="Y56" s="261"/>
      <c r="Z56" s="260"/>
      <c r="AA56" s="260"/>
      <c r="AB56" s="261"/>
      <c r="AC56" s="261"/>
      <c r="AD56" s="261"/>
      <c r="AE56" s="261"/>
      <c r="AF56" s="261"/>
      <c r="AG56" s="261"/>
      <c r="AH56" s="261"/>
      <c r="AI56" s="261"/>
      <c r="AJ56" s="261"/>
      <c r="AL56" s="252"/>
      <c r="AM56" s="252"/>
      <c r="AN56" s="252"/>
      <c r="AO56" s="252"/>
      <c r="AP56" s="252"/>
      <c r="AQ56" s="252"/>
      <c r="AR56" s="252"/>
      <c r="AV56" s="251"/>
      <c r="AW56" s="251"/>
      <c r="AX56" s="251"/>
      <c r="AY56" s="251"/>
      <c r="AZ56" s="252"/>
      <c r="BA56" s="252"/>
      <c r="BB56" s="252"/>
      <c r="BC56" s="252"/>
      <c r="BD56" s="252"/>
      <c r="BE56" s="252"/>
      <c r="BF56" s="252"/>
      <c r="BG56" s="252"/>
      <c r="BH56" s="252"/>
      <c r="BI56" s="252"/>
    </row>
    <row r="57" spans="1:61" ht="18" customHeight="1">
      <c r="C57" s="260"/>
      <c r="D57" s="260"/>
      <c r="E57" s="260"/>
      <c r="F57" s="262"/>
      <c r="G57" s="262"/>
      <c r="H57" s="262"/>
      <c r="I57" s="263"/>
      <c r="J57" s="263"/>
      <c r="K57" s="263"/>
      <c r="L57" s="263"/>
      <c r="M57" s="263"/>
      <c r="N57" s="263"/>
      <c r="O57" s="264"/>
      <c r="P57" s="264"/>
      <c r="Q57" s="264"/>
      <c r="R57" s="264"/>
      <c r="S57" s="264"/>
      <c r="T57" s="264"/>
      <c r="U57" s="264"/>
      <c r="V57" s="264"/>
      <c r="W57" s="264"/>
      <c r="X57" s="249"/>
      <c r="Y57" s="265"/>
      <c r="Z57" s="249"/>
      <c r="AA57" s="249"/>
      <c r="AD57" s="249"/>
      <c r="AG57" s="249"/>
      <c r="AJ57" s="249"/>
    </row>
    <row r="58" spans="1:61" ht="18" customHeight="1">
      <c r="A58" s="241" t="s">
        <v>237</v>
      </c>
      <c r="C58" s="243"/>
      <c r="D58" s="243"/>
      <c r="E58" s="243"/>
      <c r="F58" s="243"/>
      <c r="G58" s="243"/>
      <c r="H58" s="243"/>
      <c r="I58" s="243"/>
      <c r="J58" s="266"/>
      <c r="K58" s="266"/>
      <c r="L58" s="266"/>
      <c r="M58" s="266"/>
      <c r="N58" s="266"/>
      <c r="O58" s="243"/>
      <c r="P58" s="243"/>
      <c r="Q58" s="267"/>
      <c r="R58" s="267"/>
      <c r="S58" s="267"/>
      <c r="T58" s="267"/>
      <c r="U58" s="267"/>
      <c r="V58" s="267"/>
      <c r="W58" s="267"/>
      <c r="X58" s="267"/>
      <c r="Y58" s="265"/>
      <c r="Z58" s="243"/>
      <c r="AA58" s="243"/>
      <c r="AB58" s="243"/>
    </row>
    <row r="59" spans="1:61" s="240" customFormat="1" ht="18" customHeight="1">
      <c r="B59" s="268" t="s">
        <v>184</v>
      </c>
      <c r="F59" s="269"/>
      <c r="G59" s="269"/>
      <c r="H59" s="269"/>
      <c r="I59" s="269"/>
      <c r="J59" s="269"/>
      <c r="K59" s="269"/>
      <c r="L59" s="269"/>
      <c r="M59" s="269"/>
      <c r="N59" s="269"/>
      <c r="O59" s="269"/>
      <c r="P59" s="269"/>
      <c r="Q59" s="270"/>
      <c r="R59" s="270"/>
      <c r="S59" s="269"/>
      <c r="T59" s="269"/>
      <c r="U59" s="270"/>
      <c r="V59" s="270"/>
      <c r="W59" s="269"/>
      <c r="X59" s="269"/>
      <c r="Y59" s="271"/>
      <c r="Z59" s="269"/>
      <c r="AA59" s="269"/>
      <c r="AB59" s="269"/>
    </row>
    <row r="60" spans="1:61" s="240" customFormat="1" ht="18" customHeight="1">
      <c r="B60" s="268" t="s">
        <v>185</v>
      </c>
      <c r="F60" s="269"/>
      <c r="G60" s="269"/>
      <c r="H60" s="269"/>
      <c r="I60" s="269"/>
      <c r="J60" s="269"/>
      <c r="K60" s="269"/>
      <c r="L60" s="269"/>
      <c r="M60" s="269"/>
      <c r="N60" s="269"/>
      <c r="O60" s="270"/>
      <c r="P60" s="270"/>
      <c r="Q60" s="270"/>
      <c r="R60" s="270"/>
      <c r="S60" s="270"/>
      <c r="T60" s="270"/>
      <c r="U60" s="270"/>
      <c r="V60" s="270"/>
      <c r="W60" s="270"/>
      <c r="X60" s="270"/>
      <c r="Y60" s="271"/>
    </row>
    <row r="61" spans="1:61" s="240" customFormat="1" ht="18" customHeight="1">
      <c r="B61" s="268" t="s">
        <v>186</v>
      </c>
    </row>
    <row r="62" spans="1:61" s="240" customFormat="1" ht="18" customHeight="1">
      <c r="B62" s="268" t="s">
        <v>187</v>
      </c>
      <c r="F62" s="269"/>
      <c r="G62" s="269"/>
      <c r="J62" s="269"/>
      <c r="K62" s="269"/>
      <c r="N62" s="269"/>
      <c r="O62" s="269"/>
      <c r="R62" s="269"/>
      <c r="S62" s="269"/>
      <c r="V62" s="269"/>
      <c r="W62" s="269"/>
      <c r="Z62" s="269"/>
      <c r="AA62" s="269"/>
    </row>
    <row r="63" spans="1:61" s="240" customFormat="1" ht="18" customHeight="1">
      <c r="B63" s="268" t="s">
        <v>188</v>
      </c>
    </row>
    <row r="64" spans="1:61" s="240" customFormat="1" ht="18" customHeight="1">
      <c r="B64" s="268" t="s">
        <v>189</v>
      </c>
    </row>
    <row r="65" spans="2:14" s="240" customFormat="1" ht="18" customHeight="1">
      <c r="B65" s="268" t="s">
        <v>190</v>
      </c>
    </row>
    <row r="66" spans="2:14" s="240" customFormat="1" ht="18" customHeight="1">
      <c r="B66" s="268"/>
      <c r="D66" s="268" t="s">
        <v>191</v>
      </c>
    </row>
    <row r="67" spans="2:14" s="240" customFormat="1" ht="18" customHeight="1">
      <c r="B67" s="268" t="s">
        <v>192</v>
      </c>
    </row>
    <row r="68" spans="2:14" s="240" customFormat="1" ht="18" customHeight="1">
      <c r="B68" s="268" t="s">
        <v>216</v>
      </c>
    </row>
    <row r="69" spans="2:14" s="240" customFormat="1" ht="18" customHeight="1">
      <c r="B69" s="268" t="s">
        <v>193</v>
      </c>
    </row>
    <row r="74" spans="2:14" ht="18" customHeight="1">
      <c r="C74" s="246"/>
      <c r="D74" s="246"/>
      <c r="E74" s="246"/>
      <c r="F74" s="246"/>
      <c r="G74" s="246"/>
      <c r="H74" s="246"/>
      <c r="I74" s="246"/>
      <c r="J74" s="246"/>
      <c r="K74" s="246"/>
      <c r="L74" s="246"/>
      <c r="M74" s="246"/>
      <c r="N74" s="246"/>
    </row>
  </sheetData>
  <sheetProtection sheet="1" objects="1" scenarios="1" formatRows="0" insertRows="0" deleteRows="0"/>
  <mergeCells count="138">
    <mergeCell ref="D52:P52"/>
    <mergeCell ref="A3:AP4"/>
    <mergeCell ref="AN53:AP53"/>
    <mergeCell ref="C53:P53"/>
    <mergeCell ref="Q53:T53"/>
    <mergeCell ref="U53:X53"/>
    <mergeCell ref="Y53:AB53"/>
    <mergeCell ref="AC53:AF53"/>
    <mergeCell ref="AG53:AJ53"/>
    <mergeCell ref="AK53:AM53"/>
    <mergeCell ref="G22:H22"/>
    <mergeCell ref="X7:AC7"/>
    <mergeCell ref="X6:AC6"/>
    <mergeCell ref="C34:U34"/>
    <mergeCell ref="C35:U35"/>
    <mergeCell ref="V35:AN35"/>
    <mergeCell ref="V34:AN34"/>
    <mergeCell ref="AK52:AM52"/>
    <mergeCell ref="AN52:AP52"/>
    <mergeCell ref="Q52:T52"/>
    <mergeCell ref="U52:X52"/>
    <mergeCell ref="Y52:AB52"/>
    <mergeCell ref="AC52:AF52"/>
    <mergeCell ref="AG52:AJ52"/>
    <mergeCell ref="AK50:AM50"/>
    <mergeCell ref="AK51:AM51"/>
    <mergeCell ref="AN50:AP50"/>
    <mergeCell ref="AN51:AP51"/>
    <mergeCell ref="AN49:AP49"/>
    <mergeCell ref="AK48:AP48"/>
    <mergeCell ref="Y47:AP47"/>
    <mergeCell ref="Y50:AB50"/>
    <mergeCell ref="AG50:AJ50"/>
    <mergeCell ref="AK49:AM49"/>
    <mergeCell ref="Y51:AB51"/>
    <mergeCell ref="AC51:AF51"/>
    <mergeCell ref="AG51:AJ51"/>
    <mergeCell ref="AG48:AJ49"/>
    <mergeCell ref="S41:U41"/>
    <mergeCell ref="V41:X41"/>
    <mergeCell ref="Y41:AA41"/>
    <mergeCell ref="AC50:AF50"/>
    <mergeCell ref="Q50:T50"/>
    <mergeCell ref="Q47:T49"/>
    <mergeCell ref="U47:X49"/>
    <mergeCell ref="Y48:AB49"/>
    <mergeCell ref="AC48:AF49"/>
    <mergeCell ref="Q51:T51"/>
    <mergeCell ref="U50:X50"/>
    <mergeCell ref="U51:X51"/>
    <mergeCell ref="D51:P51"/>
    <mergeCell ref="D50:P50"/>
    <mergeCell ref="AH40:AJ40"/>
    <mergeCell ref="AK40:AM40"/>
    <mergeCell ref="AN40:AP40"/>
    <mergeCell ref="AE38:AG39"/>
    <mergeCell ref="AH38:AJ39"/>
    <mergeCell ref="AK38:AM39"/>
    <mergeCell ref="AN38:AP39"/>
    <mergeCell ref="AB41:AD41"/>
    <mergeCell ref="AE41:AG41"/>
    <mergeCell ref="AH41:AJ41"/>
    <mergeCell ref="AK41:AM41"/>
    <mergeCell ref="AN41:AP41"/>
    <mergeCell ref="Y40:AA40"/>
    <mergeCell ref="AB40:AD40"/>
    <mergeCell ref="AE40:AG40"/>
    <mergeCell ref="S38:U39"/>
    <mergeCell ref="V38:X39"/>
    <mergeCell ref="Y38:AA39"/>
    <mergeCell ref="AB38:AD39"/>
    <mergeCell ref="G38:I39"/>
    <mergeCell ref="J38:L39"/>
    <mergeCell ref="M38:O39"/>
    <mergeCell ref="P38:R39"/>
    <mergeCell ref="C41:F41"/>
    <mergeCell ref="G41:I41"/>
    <mergeCell ref="C47:C49"/>
    <mergeCell ref="D47:P49"/>
    <mergeCell ref="C38:F39"/>
    <mergeCell ref="C40:F40"/>
    <mergeCell ref="G40:I40"/>
    <mergeCell ref="J40:L40"/>
    <mergeCell ref="J41:L41"/>
    <mergeCell ref="M41:O41"/>
    <mergeCell ref="P41:R41"/>
    <mergeCell ref="S40:U40"/>
    <mergeCell ref="V40:X40"/>
    <mergeCell ref="S28:V28"/>
    <mergeCell ref="M40:O40"/>
    <mergeCell ref="L28:N28"/>
    <mergeCell ref="L26:N26"/>
    <mergeCell ref="O25:R25"/>
    <mergeCell ref="O28:R28"/>
    <mergeCell ref="L27:N27"/>
    <mergeCell ref="L25:N25"/>
    <mergeCell ref="W27:Z27"/>
    <mergeCell ref="S25:V25"/>
    <mergeCell ref="S26:V26"/>
    <mergeCell ref="S27:V27"/>
    <mergeCell ref="W25:Z25"/>
    <mergeCell ref="W26:Z26"/>
    <mergeCell ref="P40:R40"/>
    <mergeCell ref="C18:AN18"/>
    <mergeCell ref="I22:Z22"/>
    <mergeCell ref="O24:R24"/>
    <mergeCell ref="O23:R23"/>
    <mergeCell ref="G23:N24"/>
    <mergeCell ref="C23:F24"/>
    <mergeCell ref="C25:F28"/>
    <mergeCell ref="W28:Z28"/>
    <mergeCell ref="O26:R26"/>
    <mergeCell ref="O27:R27"/>
    <mergeCell ref="G28:K28"/>
    <mergeCell ref="G27:K27"/>
    <mergeCell ref="G26:K26"/>
    <mergeCell ref="G25:K25"/>
    <mergeCell ref="S23:V23"/>
    <mergeCell ref="S24:V24"/>
    <mergeCell ref="W23:Z23"/>
    <mergeCell ref="W24:Z24"/>
    <mergeCell ref="AD6:AN6"/>
    <mergeCell ref="AD7:AN7"/>
    <mergeCell ref="C14:G14"/>
    <mergeCell ref="C12:G12"/>
    <mergeCell ref="C11:G11"/>
    <mergeCell ref="T12:Y12"/>
    <mergeCell ref="T11:Y11"/>
    <mergeCell ref="C13:G13"/>
    <mergeCell ref="T13:Y13"/>
    <mergeCell ref="H12:S12"/>
    <mergeCell ref="H11:S11"/>
    <mergeCell ref="Z12:AN12"/>
    <mergeCell ref="Z11:AN11"/>
    <mergeCell ref="H14:S14"/>
    <mergeCell ref="H13:S13"/>
    <mergeCell ref="Z13:AI13"/>
    <mergeCell ref="AJ13:AN13"/>
  </mergeCells>
  <phoneticPr fontId="2"/>
  <printOptions horizontalCentered="1"/>
  <pageMargins left="0.39370078740157483" right="0.39370078740157483" top="0.59055118110236227" bottom="0.59055118110236227" header="0.19685039370078741" footer="0.19685039370078741"/>
  <pageSetup paperSize="9" scale="63" fitToHeight="0" orientation="portrait" r:id="rId1"/>
  <rowBreaks count="1" manualBreakCount="1">
    <brk id="3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08F54CC-9E4F-477D-9628-E22613424C7D}">
          <x14:formula1>
            <xm:f>'リスト（編集しないこと）'!#REF!</xm:f>
          </x14:formula1>
          <xm:sqref>AA22:AG22</xm:sqref>
        </x14:dataValidation>
        <x14:dataValidation type="list" allowBlank="1" showInputMessage="1" showErrorMessage="1" xr:uid="{609A9231-2E45-4A87-BEC3-79ACA67CA1BF}">
          <x14:formula1>
            <xm:f>'リスト（編集しないこと）'!$H$3:$H$4</xm:f>
          </x14:formula1>
          <xm:sqref>I22:Z22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B928-FCDA-4ADB-AC37-FA3A4077AD93}">
  <sheetPr>
    <tabColor rgb="FF336699"/>
  </sheetPr>
  <dimension ref="A1:G91"/>
  <sheetViews>
    <sheetView view="pageBreakPreview" zoomScale="90" zoomScaleNormal="100" zoomScaleSheetLayoutView="90" workbookViewId="0">
      <selection activeCell="A81" sqref="A81:A86"/>
    </sheetView>
  </sheetViews>
  <sheetFormatPr defaultRowHeight="18.75"/>
  <cols>
    <col min="1" max="1" width="15.125" customWidth="1"/>
    <col min="2" max="2" width="20.625" customWidth="1"/>
    <col min="3" max="3" width="23.375" customWidth="1"/>
    <col min="4" max="4" width="15" customWidth="1"/>
    <col min="5" max="5" width="8" customWidth="1"/>
    <col min="6" max="6" width="9.75" customWidth="1"/>
    <col min="7" max="7" width="11.625" customWidth="1"/>
  </cols>
  <sheetData>
    <row r="1" spans="1:7" ht="13.5" customHeight="1">
      <c r="A1" t="s">
        <v>249</v>
      </c>
    </row>
    <row r="2" spans="1:7" s="1" customFormat="1" ht="12" customHeight="1">
      <c r="A2" s="19" t="s">
        <v>24</v>
      </c>
      <c r="B2" s="19" t="s">
        <v>24</v>
      </c>
      <c r="C2" s="20" t="s">
        <v>250</v>
      </c>
      <c r="D2" s="20" t="s">
        <v>251</v>
      </c>
      <c r="E2" s="19" t="s">
        <v>252</v>
      </c>
      <c r="F2" s="2"/>
      <c r="G2" s="21"/>
    </row>
    <row r="3" spans="1:7" s="2" customFormat="1" ht="12.75" customHeight="1">
      <c r="A3" s="22" t="s">
        <v>179</v>
      </c>
      <c r="B3" s="657" t="s">
        <v>253</v>
      </c>
      <c r="C3" s="20" t="s">
        <v>254</v>
      </c>
      <c r="D3" s="20" t="s">
        <v>255</v>
      </c>
      <c r="E3" s="20" t="s">
        <v>256</v>
      </c>
      <c r="G3" s="23" t="s">
        <v>253</v>
      </c>
    </row>
    <row r="4" spans="1:7" s="2" customFormat="1" ht="12" customHeight="1">
      <c r="A4" s="24"/>
      <c r="B4" s="658"/>
      <c r="C4" s="20" t="s">
        <v>257</v>
      </c>
      <c r="D4" s="20" t="s">
        <v>255</v>
      </c>
      <c r="E4" s="20" t="s">
        <v>256</v>
      </c>
      <c r="G4" s="25" t="s">
        <v>258</v>
      </c>
    </row>
    <row r="5" spans="1:7" s="2" customFormat="1" ht="12" customHeight="1">
      <c r="A5" s="26"/>
      <c r="B5" s="26"/>
      <c r="C5" s="20" t="s">
        <v>259</v>
      </c>
      <c r="D5" s="20" t="s">
        <v>255</v>
      </c>
      <c r="E5" s="20" t="s">
        <v>256</v>
      </c>
      <c r="G5" s="27" t="s">
        <v>260</v>
      </c>
    </row>
    <row r="6" spans="1:7" s="2" customFormat="1" ht="12" customHeight="1">
      <c r="A6" s="26"/>
      <c r="B6" s="26"/>
      <c r="C6" s="20" t="s">
        <v>261</v>
      </c>
      <c r="D6" s="20" t="s">
        <v>255</v>
      </c>
      <c r="E6" s="20" t="s">
        <v>256</v>
      </c>
      <c r="G6" s="23" t="s">
        <v>262</v>
      </c>
    </row>
    <row r="7" spans="1:7" s="2" customFormat="1" ht="12" customHeight="1">
      <c r="A7" s="26"/>
      <c r="B7" s="26"/>
      <c r="C7" s="20" t="s">
        <v>263</v>
      </c>
      <c r="D7" s="20" t="s">
        <v>255</v>
      </c>
      <c r="E7" s="20" t="s">
        <v>264</v>
      </c>
      <c r="G7" s="23" t="s">
        <v>265</v>
      </c>
    </row>
    <row r="8" spans="1:7" s="2" customFormat="1" ht="12" customHeight="1">
      <c r="A8" s="26"/>
      <c r="B8" s="26"/>
      <c r="C8" s="20" t="s">
        <v>266</v>
      </c>
      <c r="D8" s="20"/>
      <c r="E8" s="20"/>
      <c r="G8" s="25" t="s">
        <v>267</v>
      </c>
    </row>
    <row r="9" spans="1:7" s="2" customFormat="1" ht="12" customHeight="1">
      <c r="A9" s="658"/>
      <c r="B9" s="28" t="s">
        <v>258</v>
      </c>
      <c r="C9" s="20" t="s">
        <v>268</v>
      </c>
      <c r="D9" s="20" t="s">
        <v>269</v>
      </c>
      <c r="E9" s="20" t="s">
        <v>270</v>
      </c>
      <c r="G9" s="23" t="s">
        <v>271</v>
      </c>
    </row>
    <row r="10" spans="1:7" s="2" customFormat="1" ht="12" customHeight="1">
      <c r="A10" s="658"/>
      <c r="B10" s="29"/>
      <c r="C10" s="20" t="s">
        <v>272</v>
      </c>
      <c r="D10" s="20" t="s">
        <v>269</v>
      </c>
      <c r="E10" s="20" t="s">
        <v>270</v>
      </c>
      <c r="G10" s="23" t="s">
        <v>273</v>
      </c>
    </row>
    <row r="11" spans="1:7" s="2" customFormat="1" ht="12" customHeight="1">
      <c r="A11" s="658"/>
      <c r="B11" s="29"/>
      <c r="C11" s="20" t="s">
        <v>274</v>
      </c>
      <c r="D11" s="20" t="s">
        <v>269</v>
      </c>
      <c r="E11" s="20" t="s">
        <v>270</v>
      </c>
      <c r="G11" s="23" t="s">
        <v>275</v>
      </c>
    </row>
    <row r="12" spans="1:7" s="2" customFormat="1" ht="12" customHeight="1">
      <c r="A12" s="26"/>
      <c r="B12" s="657" t="s">
        <v>260</v>
      </c>
      <c r="C12" s="20" t="s">
        <v>276</v>
      </c>
      <c r="D12" s="20" t="s">
        <v>255</v>
      </c>
      <c r="E12" s="20" t="s">
        <v>256</v>
      </c>
      <c r="G12" s="23" t="s">
        <v>277</v>
      </c>
    </row>
    <row r="13" spans="1:7" s="2" customFormat="1" ht="12" customHeight="1">
      <c r="A13" s="26"/>
      <c r="B13" s="658"/>
      <c r="C13" s="20" t="s">
        <v>278</v>
      </c>
      <c r="D13" s="20" t="s">
        <v>255</v>
      </c>
      <c r="E13" s="20" t="s">
        <v>256</v>
      </c>
      <c r="G13" s="23" t="s">
        <v>279</v>
      </c>
    </row>
    <row r="14" spans="1:7" s="2" customFormat="1" ht="12" customHeight="1">
      <c r="A14" s="26"/>
      <c r="B14" s="26"/>
      <c r="C14" s="20" t="s">
        <v>280</v>
      </c>
      <c r="D14" s="20" t="s">
        <v>255</v>
      </c>
      <c r="E14" s="20" t="s">
        <v>281</v>
      </c>
      <c r="G14" s="23" t="s">
        <v>282</v>
      </c>
    </row>
    <row r="15" spans="1:7" s="2" customFormat="1" ht="12" customHeight="1">
      <c r="A15" s="26"/>
      <c r="B15" s="26"/>
      <c r="C15" s="20" t="s">
        <v>283</v>
      </c>
      <c r="D15" s="20" t="s">
        <v>255</v>
      </c>
      <c r="E15" s="20" t="s">
        <v>256</v>
      </c>
      <c r="G15" s="23" t="s">
        <v>284</v>
      </c>
    </row>
    <row r="16" spans="1:7" s="2" customFormat="1" ht="12" customHeight="1">
      <c r="A16" s="26"/>
      <c r="B16" s="26"/>
      <c r="C16" s="20" t="s">
        <v>285</v>
      </c>
      <c r="D16" s="20" t="s">
        <v>255</v>
      </c>
      <c r="E16" s="20" t="s">
        <v>256</v>
      </c>
      <c r="G16" s="23" t="s">
        <v>286</v>
      </c>
    </row>
    <row r="17" spans="1:7" s="2" customFormat="1" ht="12" customHeight="1">
      <c r="A17" s="26"/>
      <c r="B17" s="26"/>
      <c r="C17" s="20" t="s">
        <v>287</v>
      </c>
      <c r="D17" s="20" t="s">
        <v>255</v>
      </c>
      <c r="E17" s="20" t="s">
        <v>288</v>
      </c>
      <c r="G17" s="23" t="s">
        <v>289</v>
      </c>
    </row>
    <row r="18" spans="1:7" s="2" customFormat="1" ht="12" customHeight="1">
      <c r="A18" s="26"/>
      <c r="B18" s="26"/>
      <c r="C18" s="20" t="s">
        <v>290</v>
      </c>
      <c r="D18" s="20" t="s">
        <v>255</v>
      </c>
      <c r="E18" s="20" t="s">
        <v>256</v>
      </c>
    </row>
    <row r="19" spans="1:7" s="2" customFormat="1" ht="12" customHeight="1">
      <c r="A19" s="26"/>
      <c r="B19" s="26"/>
      <c r="C19" s="20" t="s">
        <v>291</v>
      </c>
      <c r="D19" s="20" t="s">
        <v>255</v>
      </c>
      <c r="E19" s="20" t="s">
        <v>256</v>
      </c>
    </row>
    <row r="20" spans="1:7" s="2" customFormat="1" ht="12" customHeight="1">
      <c r="A20" s="26"/>
      <c r="B20" s="26"/>
      <c r="C20" s="20" t="s">
        <v>292</v>
      </c>
      <c r="D20" s="20" t="s">
        <v>255</v>
      </c>
      <c r="E20" s="20" t="s">
        <v>281</v>
      </c>
    </row>
    <row r="21" spans="1:7" s="2" customFormat="1" ht="12" customHeight="1">
      <c r="A21" s="26"/>
      <c r="B21" s="26"/>
      <c r="C21" s="20" t="s">
        <v>293</v>
      </c>
      <c r="D21" s="20" t="s">
        <v>255</v>
      </c>
      <c r="E21" s="20" t="s">
        <v>294</v>
      </c>
    </row>
    <row r="22" spans="1:7" s="2" customFormat="1" ht="12" customHeight="1">
      <c r="A22" s="26"/>
      <c r="B22" s="30"/>
      <c r="C22" s="20" t="s">
        <v>266</v>
      </c>
      <c r="D22" s="20"/>
      <c r="E22" s="20"/>
    </row>
    <row r="23" spans="1:7" s="2" customFormat="1" ht="12" customHeight="1">
      <c r="A23" s="26"/>
      <c r="B23" s="26" t="s">
        <v>262</v>
      </c>
      <c r="C23" s="20" t="s">
        <v>295</v>
      </c>
      <c r="D23" s="20" t="s">
        <v>269</v>
      </c>
      <c r="E23" s="20" t="s">
        <v>270</v>
      </c>
    </row>
    <row r="24" spans="1:7" s="2" customFormat="1" ht="12" customHeight="1">
      <c r="A24" s="26"/>
      <c r="B24" s="26"/>
      <c r="C24" s="20" t="s">
        <v>296</v>
      </c>
      <c r="D24" s="20" t="s">
        <v>269</v>
      </c>
      <c r="E24" s="20" t="s">
        <v>270</v>
      </c>
    </row>
    <row r="25" spans="1:7" s="2" customFormat="1" ht="12" customHeight="1">
      <c r="A25" s="26"/>
      <c r="B25" s="26"/>
      <c r="C25" s="20" t="s">
        <v>276</v>
      </c>
      <c r="D25" s="20" t="s">
        <v>255</v>
      </c>
      <c r="E25" s="20" t="s">
        <v>256</v>
      </c>
    </row>
    <row r="26" spans="1:7" s="2" customFormat="1" ht="12" customHeight="1">
      <c r="A26" s="26"/>
      <c r="B26" s="26"/>
      <c r="C26" s="20" t="s">
        <v>266</v>
      </c>
      <c r="D26" s="20"/>
      <c r="E26" s="20"/>
    </row>
    <row r="27" spans="1:7" s="2" customFormat="1" ht="12" customHeight="1">
      <c r="A27" s="26"/>
      <c r="B27" s="31" t="s">
        <v>265</v>
      </c>
      <c r="C27" s="20" t="s">
        <v>297</v>
      </c>
      <c r="D27" s="20" t="s">
        <v>298</v>
      </c>
      <c r="E27" s="20" t="s">
        <v>294</v>
      </c>
    </row>
    <row r="28" spans="1:7" s="2" customFormat="1" ht="12" customHeight="1">
      <c r="A28" s="26"/>
      <c r="B28" s="26"/>
      <c r="C28" s="20" t="s">
        <v>299</v>
      </c>
      <c r="D28" s="20" t="s">
        <v>300</v>
      </c>
      <c r="E28" s="20" t="s">
        <v>294</v>
      </c>
      <c r="G28" s="32"/>
    </row>
    <row r="29" spans="1:7" s="2" customFormat="1" ht="12" customHeight="1">
      <c r="A29" s="26"/>
      <c r="B29" s="26"/>
      <c r="C29" s="20" t="s">
        <v>301</v>
      </c>
      <c r="D29" s="20" t="s">
        <v>298</v>
      </c>
      <c r="E29" s="20" t="s">
        <v>294</v>
      </c>
      <c r="G29" s="32"/>
    </row>
    <row r="30" spans="1:7" s="2" customFormat="1" ht="12" customHeight="1">
      <c r="A30" s="26"/>
      <c r="B30" s="26"/>
      <c r="C30" s="20" t="s">
        <v>266</v>
      </c>
      <c r="D30" s="20"/>
      <c r="E30" s="20"/>
    </row>
    <row r="31" spans="1:7" s="2" customFormat="1" ht="12" customHeight="1">
      <c r="A31" s="26"/>
      <c r="B31" s="654" t="s">
        <v>267</v>
      </c>
      <c r="C31" s="20" t="s">
        <v>302</v>
      </c>
      <c r="D31" s="20" t="s">
        <v>303</v>
      </c>
      <c r="E31" s="20" t="s">
        <v>304</v>
      </c>
    </row>
    <row r="32" spans="1:7" s="2" customFormat="1" ht="12" customHeight="1">
      <c r="A32" s="26"/>
      <c r="B32" s="655"/>
      <c r="C32" s="20" t="s">
        <v>305</v>
      </c>
      <c r="D32" s="20"/>
      <c r="E32" s="20" t="s">
        <v>304</v>
      </c>
    </row>
    <row r="33" spans="1:5" s="2" customFormat="1" ht="12" customHeight="1">
      <c r="A33" s="26"/>
      <c r="B33" s="26"/>
      <c r="C33" s="20" t="s">
        <v>306</v>
      </c>
      <c r="D33" s="20" t="s">
        <v>307</v>
      </c>
      <c r="E33" s="20" t="s">
        <v>294</v>
      </c>
    </row>
    <row r="34" spans="1:5" s="2" customFormat="1" ht="12" customHeight="1">
      <c r="A34" s="26"/>
      <c r="B34" s="26"/>
      <c r="C34" s="20" t="s">
        <v>308</v>
      </c>
      <c r="D34" s="20" t="s">
        <v>309</v>
      </c>
      <c r="E34" s="20" t="s">
        <v>256</v>
      </c>
    </row>
    <row r="35" spans="1:5" s="2" customFormat="1" ht="12" customHeight="1">
      <c r="A35" s="26"/>
      <c r="B35" s="26"/>
      <c r="C35" s="20" t="s">
        <v>266</v>
      </c>
      <c r="D35" s="20"/>
      <c r="E35" s="20"/>
    </row>
    <row r="36" spans="1:5" s="2" customFormat="1" ht="12" customHeight="1">
      <c r="A36" s="26"/>
      <c r="B36" s="31" t="s">
        <v>271</v>
      </c>
      <c r="C36" s="20" t="s">
        <v>310</v>
      </c>
      <c r="D36" s="20" t="s">
        <v>298</v>
      </c>
      <c r="E36" s="20" t="s">
        <v>311</v>
      </c>
    </row>
    <row r="37" spans="1:5" s="2" customFormat="1" ht="12" customHeight="1">
      <c r="A37" s="26"/>
      <c r="B37" s="26"/>
      <c r="C37" s="20" t="s">
        <v>312</v>
      </c>
      <c r="D37" s="20" t="s">
        <v>298</v>
      </c>
      <c r="E37" s="20" t="s">
        <v>311</v>
      </c>
    </row>
    <row r="38" spans="1:5" s="2" customFormat="1" ht="12" customHeight="1">
      <c r="A38" s="26"/>
      <c r="B38" s="26"/>
      <c r="C38" s="20" t="s">
        <v>266</v>
      </c>
      <c r="D38" s="20"/>
      <c r="E38" s="20"/>
    </row>
    <row r="39" spans="1:5" s="2" customFormat="1" ht="12" customHeight="1">
      <c r="A39" s="26"/>
      <c r="B39" s="20" t="s">
        <v>273</v>
      </c>
      <c r="C39" s="20" t="s">
        <v>313</v>
      </c>
      <c r="D39" s="20"/>
      <c r="E39" s="20" t="s">
        <v>311</v>
      </c>
    </row>
    <row r="40" spans="1:5" s="2" customFormat="1" ht="12" customHeight="1">
      <c r="A40" s="26"/>
      <c r="B40" s="26" t="s">
        <v>275</v>
      </c>
      <c r="C40" s="20" t="s">
        <v>314</v>
      </c>
      <c r="D40" s="20" t="s">
        <v>315</v>
      </c>
      <c r="E40" s="20" t="s">
        <v>311</v>
      </c>
    </row>
    <row r="41" spans="1:5" s="2" customFormat="1" ht="12" customHeight="1">
      <c r="A41" s="26"/>
      <c r="B41" s="26"/>
      <c r="C41" s="20" t="s">
        <v>316</v>
      </c>
      <c r="D41" s="20" t="s">
        <v>298</v>
      </c>
      <c r="E41" s="20" t="s">
        <v>311</v>
      </c>
    </row>
    <row r="42" spans="1:5" s="2" customFormat="1" ht="12" customHeight="1">
      <c r="A42" s="26"/>
      <c r="B42" s="26"/>
      <c r="C42" s="20" t="s">
        <v>317</v>
      </c>
      <c r="D42" s="20"/>
      <c r="E42" s="20" t="s">
        <v>311</v>
      </c>
    </row>
    <row r="43" spans="1:5" s="2" customFormat="1" ht="12" customHeight="1">
      <c r="A43" s="26"/>
      <c r="B43" s="26"/>
      <c r="C43" s="20" t="s">
        <v>316</v>
      </c>
      <c r="D43" s="20" t="s">
        <v>298</v>
      </c>
      <c r="E43" s="20" t="s">
        <v>311</v>
      </c>
    </row>
    <row r="44" spans="1:5" s="2" customFormat="1" ht="12" customHeight="1">
      <c r="A44" s="26"/>
      <c r="B44" s="26"/>
      <c r="C44" s="20" t="s">
        <v>318</v>
      </c>
      <c r="D44" s="20"/>
      <c r="E44" s="20" t="s">
        <v>311</v>
      </c>
    </row>
    <row r="45" spans="1:5" s="2" customFormat="1" ht="12" customHeight="1">
      <c r="A45" s="26"/>
      <c r="B45" s="26"/>
      <c r="C45" s="20" t="s">
        <v>266</v>
      </c>
      <c r="D45" s="20"/>
      <c r="E45" s="20"/>
    </row>
    <row r="46" spans="1:5" s="2" customFormat="1" ht="12" customHeight="1">
      <c r="A46" s="26"/>
      <c r="B46" s="20" t="s">
        <v>277</v>
      </c>
      <c r="C46" s="20" t="s">
        <v>319</v>
      </c>
      <c r="D46" s="20" t="s">
        <v>320</v>
      </c>
      <c r="E46" s="20" t="s">
        <v>311</v>
      </c>
    </row>
    <row r="47" spans="1:5" s="2" customFormat="1" ht="12" customHeight="1">
      <c r="A47" s="26"/>
      <c r="B47" s="26" t="s">
        <v>279</v>
      </c>
      <c r="C47" s="20" t="s">
        <v>321</v>
      </c>
      <c r="D47" s="650" t="s">
        <v>322</v>
      </c>
      <c r="E47" s="20" t="s">
        <v>311</v>
      </c>
    </row>
    <row r="48" spans="1:5" s="2" customFormat="1" ht="12" customHeight="1">
      <c r="A48" s="26"/>
      <c r="B48" s="26"/>
      <c r="C48" s="20" t="s">
        <v>323</v>
      </c>
      <c r="D48" s="651"/>
      <c r="E48" s="20" t="s">
        <v>311</v>
      </c>
    </row>
    <row r="49" spans="1:5" s="2" customFormat="1" ht="12" customHeight="1">
      <c r="A49" s="26"/>
      <c r="B49" s="26"/>
      <c r="C49" s="20" t="s">
        <v>324</v>
      </c>
      <c r="D49" s="651"/>
      <c r="E49" s="20" t="s">
        <v>311</v>
      </c>
    </row>
    <row r="50" spans="1:5" s="2" customFormat="1" ht="12" customHeight="1">
      <c r="A50" s="26"/>
      <c r="B50" s="30"/>
      <c r="C50" s="20" t="s">
        <v>266</v>
      </c>
      <c r="D50" s="652"/>
      <c r="E50" s="20" t="s">
        <v>311</v>
      </c>
    </row>
    <row r="51" spans="1:5" s="2" customFormat="1" ht="12" customHeight="1">
      <c r="A51" s="26"/>
      <c r="B51" s="26" t="s">
        <v>282</v>
      </c>
      <c r="C51" s="20" t="s">
        <v>325</v>
      </c>
      <c r="D51" s="33" t="s">
        <v>326</v>
      </c>
      <c r="E51" s="20" t="s">
        <v>327</v>
      </c>
    </row>
    <row r="52" spans="1:5" s="35" customFormat="1" ht="12" customHeight="1">
      <c r="A52" s="26"/>
      <c r="B52" s="34" t="s">
        <v>284</v>
      </c>
      <c r="C52" s="20" t="s">
        <v>328</v>
      </c>
      <c r="D52" s="20" t="s">
        <v>255</v>
      </c>
      <c r="E52" s="20" t="s">
        <v>256</v>
      </c>
    </row>
    <row r="53" spans="1:5" s="35" customFormat="1" ht="12" customHeight="1">
      <c r="A53" s="26"/>
      <c r="B53" s="36" t="s">
        <v>286</v>
      </c>
      <c r="C53" s="20" t="s">
        <v>329</v>
      </c>
      <c r="D53" s="20" t="s">
        <v>255</v>
      </c>
      <c r="E53" s="20" t="s">
        <v>256</v>
      </c>
    </row>
    <row r="54" spans="1:5" s="35" customFormat="1" ht="12" customHeight="1">
      <c r="A54" s="26"/>
      <c r="B54" s="26"/>
      <c r="C54" s="20" t="s">
        <v>330</v>
      </c>
      <c r="D54" s="20" t="s">
        <v>255</v>
      </c>
      <c r="E54" s="20" t="s">
        <v>256</v>
      </c>
    </row>
    <row r="55" spans="1:5" s="35" customFormat="1" ht="12" customHeight="1">
      <c r="A55" s="26"/>
      <c r="B55" s="26"/>
      <c r="C55" s="20" t="s">
        <v>331</v>
      </c>
      <c r="D55" s="20" t="s">
        <v>255</v>
      </c>
      <c r="E55" s="20" t="s">
        <v>256</v>
      </c>
    </row>
    <row r="56" spans="1:5" s="35" customFormat="1" ht="12" customHeight="1">
      <c r="A56" s="26"/>
      <c r="B56" s="30"/>
      <c r="C56" s="20" t="s">
        <v>332</v>
      </c>
      <c r="D56" s="20"/>
      <c r="E56" s="20"/>
    </row>
    <row r="57" spans="1:5" s="35" customFormat="1" ht="12" customHeight="1">
      <c r="A57" s="26"/>
      <c r="B57" s="36" t="s">
        <v>289</v>
      </c>
      <c r="C57" s="20" t="s">
        <v>333</v>
      </c>
      <c r="D57" s="20" t="s">
        <v>255</v>
      </c>
      <c r="E57" s="20" t="s">
        <v>256</v>
      </c>
    </row>
    <row r="58" spans="1:5" s="2" customFormat="1" ht="12" customHeight="1">
      <c r="A58" s="26"/>
      <c r="B58" s="31" t="s">
        <v>334</v>
      </c>
      <c r="C58" s="20" t="s">
        <v>335</v>
      </c>
      <c r="D58" s="20" t="s">
        <v>298</v>
      </c>
      <c r="E58" s="20" t="s">
        <v>294</v>
      </c>
    </row>
    <row r="59" spans="1:5" s="2" customFormat="1" ht="12" customHeight="1">
      <c r="A59" s="26"/>
      <c r="B59" s="26"/>
      <c r="C59" s="20" t="s">
        <v>336</v>
      </c>
      <c r="D59" s="20" t="s">
        <v>337</v>
      </c>
      <c r="E59" s="20" t="s">
        <v>338</v>
      </c>
    </row>
    <row r="60" spans="1:5" s="2" customFormat="1" ht="12" customHeight="1">
      <c r="A60" s="26"/>
      <c r="B60" s="26"/>
      <c r="C60" s="20" t="s">
        <v>308</v>
      </c>
      <c r="D60" s="20" t="s">
        <v>309</v>
      </c>
      <c r="E60" s="20" t="s">
        <v>256</v>
      </c>
    </row>
    <row r="61" spans="1:5" s="2" customFormat="1" ht="12" customHeight="1">
      <c r="A61" s="26"/>
      <c r="B61" s="20" t="s">
        <v>339</v>
      </c>
      <c r="C61" s="20" t="s">
        <v>340</v>
      </c>
      <c r="D61" s="20"/>
      <c r="E61" s="20" t="s">
        <v>341</v>
      </c>
    </row>
    <row r="62" spans="1:5" s="2" customFormat="1" ht="12" customHeight="1">
      <c r="A62" s="26"/>
      <c r="B62" s="34" t="s">
        <v>342</v>
      </c>
      <c r="C62" s="20" t="s">
        <v>343</v>
      </c>
      <c r="D62" s="20" t="s">
        <v>337</v>
      </c>
      <c r="E62" s="20" t="s">
        <v>256</v>
      </c>
    </row>
    <row r="63" spans="1:5" s="2" customFormat="1" ht="12" customHeight="1">
      <c r="A63" s="30"/>
      <c r="B63" s="20" t="s">
        <v>344</v>
      </c>
      <c r="C63" s="20" t="s">
        <v>332</v>
      </c>
      <c r="D63" s="20"/>
      <c r="E63" s="20"/>
    </row>
    <row r="64" spans="1:5" s="2" customFormat="1" ht="12" customHeight="1">
      <c r="A64" s="31" t="s">
        <v>345</v>
      </c>
      <c r="B64" s="31" t="s">
        <v>346</v>
      </c>
      <c r="C64" s="20" t="s">
        <v>347</v>
      </c>
      <c r="D64" s="20"/>
      <c r="E64" s="653" t="s">
        <v>348</v>
      </c>
    </row>
    <row r="65" spans="1:5" s="2" customFormat="1" ht="12" customHeight="1">
      <c r="A65" s="26"/>
      <c r="B65" s="26"/>
      <c r="C65" s="20" t="s">
        <v>349</v>
      </c>
      <c r="D65" s="20"/>
      <c r="E65" s="653"/>
    </row>
    <row r="66" spans="1:5" s="2" customFormat="1" ht="12" customHeight="1">
      <c r="A66" s="26"/>
      <c r="B66" s="26"/>
      <c r="C66" s="20" t="s">
        <v>350</v>
      </c>
      <c r="D66" s="20"/>
      <c r="E66" s="653"/>
    </row>
    <row r="67" spans="1:5" s="2" customFormat="1" ht="12" customHeight="1">
      <c r="A67" s="26"/>
      <c r="B67" s="30"/>
      <c r="C67" s="38" t="s">
        <v>424</v>
      </c>
      <c r="D67" s="20"/>
      <c r="E67" s="48"/>
    </row>
    <row r="68" spans="1:5" s="2" customFormat="1" ht="12" customHeight="1">
      <c r="A68" s="30"/>
      <c r="B68" s="20" t="s">
        <v>351</v>
      </c>
      <c r="C68" s="20" t="s">
        <v>351</v>
      </c>
      <c r="D68" s="20" t="s">
        <v>269</v>
      </c>
      <c r="E68" s="20" t="s">
        <v>270</v>
      </c>
    </row>
    <row r="69" spans="1:5" s="2" customFormat="1" ht="12" customHeight="1">
      <c r="A69" s="654" t="s">
        <v>352</v>
      </c>
      <c r="B69" s="31" t="s">
        <v>353</v>
      </c>
      <c r="C69" s="20" t="s">
        <v>354</v>
      </c>
      <c r="D69" s="20"/>
      <c r="E69" s="20" t="s">
        <v>304</v>
      </c>
    </row>
    <row r="70" spans="1:5" s="2" customFormat="1" ht="12" customHeight="1">
      <c r="A70" s="655"/>
      <c r="B70" s="26"/>
      <c r="C70" s="20" t="s">
        <v>355</v>
      </c>
      <c r="D70" s="20" t="s">
        <v>255</v>
      </c>
      <c r="E70" s="20" t="s">
        <v>256</v>
      </c>
    </row>
    <row r="71" spans="1:5" s="2" customFormat="1" ht="12" customHeight="1">
      <c r="A71" s="26"/>
      <c r="B71" s="26"/>
      <c r="C71" s="20" t="s">
        <v>356</v>
      </c>
      <c r="D71" s="20"/>
      <c r="E71" s="20" t="s">
        <v>304</v>
      </c>
    </row>
    <row r="72" spans="1:5" s="2" customFormat="1" ht="12" customHeight="1">
      <c r="A72" s="30"/>
      <c r="B72" s="30"/>
      <c r="C72" s="20" t="s">
        <v>266</v>
      </c>
      <c r="D72" s="20"/>
      <c r="E72" s="20"/>
    </row>
    <row r="73" spans="1:5" ht="12" customHeight="1">
      <c r="A73" s="656" t="s">
        <v>451</v>
      </c>
      <c r="B73" s="37" t="s">
        <v>357</v>
      </c>
      <c r="C73" s="38" t="s">
        <v>358</v>
      </c>
      <c r="D73" s="38" t="s">
        <v>255</v>
      </c>
      <c r="E73" s="38" t="s">
        <v>256</v>
      </c>
    </row>
    <row r="74" spans="1:5" ht="12" customHeight="1">
      <c r="A74" s="656"/>
      <c r="B74" s="37"/>
      <c r="C74" s="38" t="s">
        <v>359</v>
      </c>
      <c r="D74" s="38" t="s">
        <v>255</v>
      </c>
      <c r="E74" s="38" t="s">
        <v>256</v>
      </c>
    </row>
    <row r="75" spans="1:5" ht="12" customHeight="1">
      <c r="A75" s="656"/>
      <c r="B75" s="37"/>
      <c r="C75" s="38" t="s">
        <v>360</v>
      </c>
      <c r="D75" s="38" t="s">
        <v>255</v>
      </c>
      <c r="E75" s="38" t="s">
        <v>256</v>
      </c>
    </row>
    <row r="76" spans="1:5" ht="12" customHeight="1">
      <c r="A76" s="656"/>
      <c r="B76" s="37"/>
      <c r="C76" s="38" t="s">
        <v>291</v>
      </c>
      <c r="D76" s="38" t="s">
        <v>255</v>
      </c>
      <c r="E76" s="38" t="s">
        <v>256</v>
      </c>
    </row>
    <row r="77" spans="1:5" ht="12" customHeight="1">
      <c r="A77" s="656"/>
      <c r="B77" s="37"/>
      <c r="C77" s="38" t="s">
        <v>361</v>
      </c>
      <c r="D77" s="38" t="s">
        <v>255</v>
      </c>
      <c r="E77" s="38" t="s">
        <v>256</v>
      </c>
    </row>
    <row r="78" spans="1:5" ht="12" customHeight="1">
      <c r="A78" s="656"/>
      <c r="B78" s="37"/>
      <c r="C78" s="38" t="s">
        <v>362</v>
      </c>
      <c r="D78" s="38" t="s">
        <v>255</v>
      </c>
      <c r="E78" s="38" t="s">
        <v>256</v>
      </c>
    </row>
    <row r="79" spans="1:5" ht="12" customHeight="1">
      <c r="A79" s="656"/>
      <c r="B79" s="37"/>
      <c r="C79" s="38" t="s">
        <v>363</v>
      </c>
      <c r="D79" s="38" t="s">
        <v>255</v>
      </c>
      <c r="E79" s="38" t="s">
        <v>256</v>
      </c>
    </row>
    <row r="80" spans="1:5" ht="12" customHeight="1">
      <c r="A80" s="656"/>
      <c r="B80" s="39"/>
      <c r="C80" s="38"/>
      <c r="D80" s="38"/>
      <c r="E80" s="38"/>
    </row>
    <row r="81" spans="1:5" ht="12" customHeight="1">
      <c r="A81" s="656" t="s">
        <v>364</v>
      </c>
      <c r="B81" s="37" t="s">
        <v>357</v>
      </c>
      <c r="C81" s="38" t="s">
        <v>365</v>
      </c>
      <c r="D81" s="38" t="s">
        <v>255</v>
      </c>
      <c r="E81" s="38" t="s">
        <v>256</v>
      </c>
    </row>
    <row r="82" spans="1:5" ht="12" customHeight="1">
      <c r="A82" s="656"/>
      <c r="B82" s="37"/>
      <c r="C82" s="38" t="s">
        <v>366</v>
      </c>
      <c r="D82" s="38" t="s">
        <v>255</v>
      </c>
      <c r="E82" s="38" t="s">
        <v>256</v>
      </c>
    </row>
    <row r="83" spans="1:5" ht="12" customHeight="1">
      <c r="A83" s="656"/>
      <c r="B83" s="37"/>
      <c r="C83" s="38" t="s">
        <v>367</v>
      </c>
      <c r="D83" s="38" t="s">
        <v>255</v>
      </c>
      <c r="E83" s="38" t="s">
        <v>256</v>
      </c>
    </row>
    <row r="84" spans="1:5" ht="12" customHeight="1">
      <c r="A84" s="656"/>
      <c r="B84" s="37"/>
      <c r="C84" s="38" t="s">
        <v>368</v>
      </c>
      <c r="D84" s="38" t="s">
        <v>255</v>
      </c>
      <c r="E84" s="38" t="s">
        <v>256</v>
      </c>
    </row>
    <row r="85" spans="1:5" ht="12" customHeight="1">
      <c r="A85" s="656"/>
      <c r="B85" s="37"/>
      <c r="C85" s="38" t="s">
        <v>369</v>
      </c>
      <c r="D85" s="38" t="s">
        <v>255</v>
      </c>
      <c r="E85" s="38" t="s">
        <v>256</v>
      </c>
    </row>
    <row r="86" spans="1:5" ht="12" customHeight="1">
      <c r="A86" s="656"/>
      <c r="B86" s="39"/>
      <c r="C86" s="38"/>
      <c r="D86" s="38"/>
      <c r="E86" s="38"/>
    </row>
    <row r="87" spans="1:5" ht="12" customHeight="1">
      <c r="A87" s="656" t="s">
        <v>370</v>
      </c>
      <c r="B87" s="37" t="s">
        <v>371</v>
      </c>
      <c r="C87" s="38" t="s">
        <v>371</v>
      </c>
      <c r="D87" s="38" t="s">
        <v>269</v>
      </c>
      <c r="E87" s="38" t="s">
        <v>270</v>
      </c>
    </row>
    <row r="88" spans="1:5" ht="12" customHeight="1">
      <c r="A88" s="656"/>
      <c r="B88" s="37"/>
      <c r="C88" s="38" t="s">
        <v>360</v>
      </c>
      <c r="D88" s="38"/>
      <c r="E88" s="38" t="s">
        <v>341</v>
      </c>
    </row>
    <row r="89" spans="1:5" ht="12" customHeight="1">
      <c r="A89" s="656"/>
      <c r="B89" s="38" t="s">
        <v>351</v>
      </c>
      <c r="C89" s="38" t="s">
        <v>351</v>
      </c>
      <c r="D89" s="38" t="s">
        <v>269</v>
      </c>
      <c r="E89" s="38" t="s">
        <v>270</v>
      </c>
    </row>
    <row r="90" spans="1:5" ht="12" customHeight="1">
      <c r="A90" s="37"/>
      <c r="B90" s="37"/>
      <c r="C90" s="37"/>
      <c r="D90" s="37"/>
      <c r="E90" s="37"/>
    </row>
    <row r="91" spans="1:5" ht="12" customHeight="1">
      <c r="A91" s="37"/>
      <c r="B91" s="37"/>
      <c r="C91" s="37"/>
      <c r="D91" s="37"/>
      <c r="E91" s="37"/>
    </row>
  </sheetData>
  <mergeCells count="10">
    <mergeCell ref="A87:A89"/>
    <mergeCell ref="B3:B4"/>
    <mergeCell ref="A9:A11"/>
    <mergeCell ref="B12:B13"/>
    <mergeCell ref="B31:B32"/>
    <mergeCell ref="D47:D50"/>
    <mergeCell ref="E64:E66"/>
    <mergeCell ref="A69:A70"/>
    <mergeCell ref="A73:A80"/>
    <mergeCell ref="A81:A86"/>
  </mergeCells>
  <phoneticPr fontId="2"/>
  <pageMargins left="0.59055118110236227" right="0.39370078740157483" top="0.55118110236220474" bottom="0.55118110236220474" header="0.31496062992125984" footer="0.31496062992125984"/>
  <pageSetup paperSize="9" scale="83" fitToWidth="0" orientation="portrait" r:id="rId1"/>
  <rowBreaks count="1" manualBreakCount="1">
    <brk id="72"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873B-4CCF-4607-A424-E4EEF1358A19}">
  <dimension ref="B3:H8"/>
  <sheetViews>
    <sheetView workbookViewId="0">
      <selection activeCell="F15" sqref="F15"/>
    </sheetView>
  </sheetViews>
  <sheetFormatPr defaultColWidth="8" defaultRowHeight="13.5"/>
  <cols>
    <col min="1" max="1" width="8" style="4"/>
    <col min="2" max="2" width="14.5" style="4" customWidth="1"/>
    <col min="3" max="6" width="8" style="4" customWidth="1"/>
    <col min="7" max="16384" width="8" style="4"/>
  </cols>
  <sheetData>
    <row r="3" spans="2:8">
      <c r="B3" s="4" t="s">
        <v>22</v>
      </c>
      <c r="C3" s="4" t="s">
        <v>126</v>
      </c>
      <c r="D3" s="4" t="s">
        <v>2</v>
      </c>
      <c r="E3" s="4" t="s">
        <v>414</v>
      </c>
      <c r="F3" s="4">
        <v>0</v>
      </c>
      <c r="H3" s="4" t="s">
        <v>408</v>
      </c>
    </row>
    <row r="4" spans="2:8">
      <c r="B4" s="4" t="s">
        <v>23</v>
      </c>
      <c r="C4" s="4" t="s">
        <v>127</v>
      </c>
      <c r="D4" s="4" t="s">
        <v>395</v>
      </c>
      <c r="E4" s="4" t="s">
        <v>415</v>
      </c>
      <c r="F4" s="4">
        <v>1</v>
      </c>
      <c r="H4" s="4" t="s">
        <v>409</v>
      </c>
    </row>
    <row r="5" spans="2:8">
      <c r="C5" s="4" t="s">
        <v>128</v>
      </c>
      <c r="F5" s="4">
        <v>2</v>
      </c>
    </row>
    <row r="6" spans="2:8">
      <c r="F6" s="4">
        <v>3</v>
      </c>
    </row>
    <row r="7" spans="2:8">
      <c r="F7" s="4">
        <v>4</v>
      </c>
    </row>
    <row r="8" spans="2:8">
      <c r="F8" s="4">
        <v>5</v>
      </c>
    </row>
  </sheetData>
  <sheetProtection sheet="1" objects="1" scenarios="1"/>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【様式1】要望調査票</vt:lpstr>
      <vt:lpstr>【様式2】取組主体計画</vt:lpstr>
      <vt:lpstr>補助金額計算書【省エネ・省力化設備等】</vt:lpstr>
      <vt:lpstr>補助金額計算書【園芸ハウス導入】</vt:lpstr>
      <vt:lpstr>【様式3】コピー用</vt:lpstr>
      <vt:lpstr>【別記様式第1号】実施計画書</vt:lpstr>
      <vt:lpstr>記入要領</vt:lpstr>
      <vt:lpstr>リスト（編集しないこと）</vt:lpstr>
      <vt:lpstr>【様式1】要望調査票!Print_Area</vt:lpstr>
      <vt:lpstr>【様式2】取組主体計画!Print_Area</vt:lpstr>
      <vt:lpstr>【様式3】コピー用!Print_Area</vt:lpstr>
      <vt:lpstr>記入要領!Print_Area</vt:lpstr>
      <vt:lpstr>補助金額計算書【園芸ハウス導入】!Print_Area</vt:lpstr>
      <vt:lpstr>補助金額計算書【省エネ・省力化設備等】!Print_Area</vt:lpstr>
      <vt:lpstr>【様式2】取組主体計画!Print_Titles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2026-03-03T04:27:59Z</cp:lastPrinted>
  <dcterms:created xsi:type="dcterms:W3CDTF">2023-12-15T06:15:48Z</dcterms:created>
  <dcterms:modified xsi:type="dcterms:W3CDTF">2026-03-10T01:44:09Z</dcterms:modified>
</cp:coreProperties>
</file>