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intns05101\050_環境部_0100_環境課\地球温暖化対策係\_★省エネ高効率設備導入費補助金【常用】\04計算シート\確定版\HP用\"/>
    </mc:Choice>
  </mc:AlternateContent>
  <workbookProtection workbookPassword="C6F0" lockStructure="1"/>
  <bookViews>
    <workbookView xWindow="-120" yWindow="-120" windowWidth="20730" windowHeight="11160"/>
  </bookViews>
  <sheets>
    <sheet name="入力フォーム" sheetId="1" r:id="rId1"/>
    <sheet name="判定" sheetId="3" r:id="rId2"/>
    <sheet name="Sheet1" sheetId="4" state="hidden" r:id="rId3"/>
    <sheet name="Sheet2" sheetId="5" state="hidden" r:id="rId4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8" i="4" l="1"/>
  <c r="D8" i="4"/>
  <c r="D9" i="4" s="1"/>
  <c r="H7" i="4" l="1"/>
  <c r="D7" i="4"/>
  <c r="H37" i="1" l="1"/>
  <c r="H21" i="4"/>
  <c r="D21" i="4"/>
  <c r="H13" i="4"/>
  <c r="D13" i="4"/>
  <c r="H88" i="1"/>
  <c r="C4" i="3" l="1"/>
  <c r="K19" i="4"/>
  <c r="V3" i="4" l="1"/>
  <c r="U3" i="4"/>
  <c r="T3" i="4"/>
  <c r="S3" i="4"/>
  <c r="R3" i="4"/>
  <c r="Q3" i="4"/>
  <c r="P3" i="4"/>
  <c r="O3" i="4"/>
  <c r="N3" i="4"/>
  <c r="M3" i="4"/>
  <c r="L3" i="4"/>
  <c r="V4" i="4"/>
  <c r="U4" i="4"/>
  <c r="T4" i="4"/>
  <c r="S4" i="4"/>
  <c r="R4" i="4"/>
  <c r="Q4" i="4"/>
  <c r="P4" i="4"/>
  <c r="O4" i="4"/>
  <c r="N4" i="4"/>
  <c r="M4" i="4"/>
  <c r="L4" i="4"/>
  <c r="K4" i="4"/>
  <c r="K3" i="4"/>
  <c r="H2" i="4"/>
  <c r="H4" i="4" s="1"/>
  <c r="D2" i="4"/>
  <c r="D4" i="4" s="1"/>
  <c r="H10" i="4" l="1"/>
  <c r="H6" i="4"/>
  <c r="D10" i="4"/>
  <c r="D6" i="4"/>
  <c r="H17" i="4"/>
  <c r="H25" i="4"/>
  <c r="H19" i="4"/>
  <c r="H20" i="4" s="1"/>
  <c r="H22" i="4" s="1"/>
  <c r="H12" i="4"/>
  <c r="H14" i="4" s="1"/>
  <c r="D17" i="4"/>
  <c r="D25" i="4"/>
  <c r="D19" i="4"/>
  <c r="D12" i="4"/>
  <c r="D14" i="4" s="1"/>
  <c r="W3" i="4"/>
  <c r="W4" i="4"/>
  <c r="H24" i="4" l="1"/>
  <c r="H16" i="4"/>
  <c r="D16" i="4"/>
  <c r="H9" i="4"/>
  <c r="C9" i="3" s="1"/>
  <c r="D20" i="4"/>
  <c r="D22" i="4" s="1"/>
  <c r="D24" i="4" s="1"/>
  <c r="C14" i="3" l="1"/>
  <c r="C19" i="3" l="1"/>
  <c r="C24" i="3" s="1"/>
</calcChain>
</file>

<file path=xl/comments1.xml><?xml version="1.0" encoding="utf-8"?>
<comments xmlns="http://schemas.openxmlformats.org/spreadsheetml/2006/main">
  <authors>
    <author>YG190PC006U</author>
  </authors>
  <commentList>
    <comment ref="H2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kwからLに換算
1kw = 860kcal
1L  = 8767kcal
◯kw×860÷8767=◯L</t>
        </r>
      </text>
    </comment>
  </commentList>
</comments>
</file>

<file path=xl/sharedStrings.xml><?xml version="1.0" encoding="utf-8"?>
<sst xmlns="http://schemas.openxmlformats.org/spreadsheetml/2006/main" count="197" uniqueCount="94">
  <si>
    <t>時間/日</t>
    <rPh sb="0" eb="2">
      <t>ジカン</t>
    </rPh>
    <rPh sb="3" eb="4">
      <t>ニチ</t>
    </rPh>
    <phoneticPr fontId="1"/>
  </si>
  <si>
    <t>例：平日の１日あたりの使用時間６時間、土日の１日あたりの使用時間１０時間の場合</t>
    <rPh sb="0" eb="1">
      <t>レイ</t>
    </rPh>
    <rPh sb="2" eb="4">
      <t>ヘイジツ</t>
    </rPh>
    <rPh sb="6" eb="7">
      <t>ニチ</t>
    </rPh>
    <rPh sb="11" eb="13">
      <t>シヨウ</t>
    </rPh>
    <rPh sb="13" eb="15">
      <t>ジカン</t>
    </rPh>
    <rPh sb="16" eb="18">
      <t>ジカン</t>
    </rPh>
    <rPh sb="19" eb="21">
      <t>ドニチ</t>
    </rPh>
    <rPh sb="23" eb="24">
      <t>ニチ</t>
    </rPh>
    <rPh sb="28" eb="30">
      <t>シヨウ</t>
    </rPh>
    <rPh sb="30" eb="32">
      <t>ジカン</t>
    </rPh>
    <rPh sb="34" eb="36">
      <t>ジカン</t>
    </rPh>
    <rPh sb="37" eb="39">
      <t>バアイ</t>
    </rPh>
    <phoneticPr fontId="1"/>
  </si>
  <si>
    <t>　　（（平日）６時間/日×５日＋（土日）１３時間/日×２日）÷７日＝８時間/日</t>
    <rPh sb="4" eb="6">
      <t>ヘイジツ</t>
    </rPh>
    <rPh sb="8" eb="10">
      <t>ジカン</t>
    </rPh>
    <rPh sb="11" eb="12">
      <t>ニチ</t>
    </rPh>
    <rPh sb="14" eb="15">
      <t>ニチ</t>
    </rPh>
    <rPh sb="17" eb="19">
      <t>ドニチ</t>
    </rPh>
    <rPh sb="22" eb="24">
      <t>ジカン</t>
    </rPh>
    <rPh sb="25" eb="26">
      <t>ニチ</t>
    </rPh>
    <rPh sb="28" eb="29">
      <t>ニチ</t>
    </rPh>
    <rPh sb="32" eb="33">
      <t>ニチ</t>
    </rPh>
    <rPh sb="35" eb="37">
      <t>ジカン</t>
    </rPh>
    <rPh sb="38" eb="39">
      <t>ニチ</t>
    </rPh>
    <phoneticPr fontId="1"/>
  </si>
  <si>
    <t>夏季（冷房）</t>
    <rPh sb="0" eb="2">
      <t>カキ</t>
    </rPh>
    <rPh sb="3" eb="5">
      <t>レイボウ</t>
    </rPh>
    <phoneticPr fontId="1"/>
  </si>
  <si>
    <t>冬季（暖房）</t>
    <rPh sb="0" eb="2">
      <t>トウキ</t>
    </rPh>
    <rPh sb="3" eb="5">
      <t>ダンボウ</t>
    </rPh>
    <phoneticPr fontId="1"/>
  </si>
  <si>
    <t>冷房能力</t>
    <rPh sb="0" eb="2">
      <t>レイボウ</t>
    </rPh>
    <rPh sb="2" eb="4">
      <t>ノウリョク</t>
    </rPh>
    <phoneticPr fontId="1"/>
  </si>
  <si>
    <t>暖房能力</t>
    <rPh sb="0" eb="2">
      <t>ダンボウ</t>
    </rPh>
    <rPh sb="2" eb="4">
      <t>ノウリョク</t>
    </rPh>
    <phoneticPr fontId="1"/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</si>
  <si>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</si>
  <si>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</si>
  <si>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</si>
  <si>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</si>
  <si>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</si>
  <si>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</si>
  <si>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</si>
  <si>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</si>
  <si>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</si>
  <si>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</si>
  <si>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メーカー</t>
    <phoneticPr fontId="1"/>
  </si>
  <si>
    <t>型番</t>
    <rPh sb="0" eb="2">
      <t>カタバン</t>
    </rPh>
    <phoneticPr fontId="1"/>
  </si>
  <si>
    <t>製品名</t>
    <rPh sb="0" eb="3">
      <t>セイヒンメイ</t>
    </rPh>
    <phoneticPr fontId="1"/>
  </si>
  <si>
    <t>⑴　エアコンの導入は更新ですか、新規ですか。</t>
    <rPh sb="7" eb="9">
      <t>ドウニュウ</t>
    </rPh>
    <rPh sb="10" eb="12">
      <t>コウシン</t>
    </rPh>
    <rPh sb="16" eb="18">
      <t>シンキ</t>
    </rPh>
    <phoneticPr fontId="1"/>
  </si>
  <si>
    <t>1月</t>
    <rPh sb="1" eb="2">
      <t>ガツ</t>
    </rPh>
    <phoneticPr fontId="1"/>
  </si>
  <si>
    <t>2月</t>
  </si>
  <si>
    <t>年間ＣＯ２削減率</t>
    <rPh sb="0" eb="2">
      <t>ネンカン</t>
    </rPh>
    <rPh sb="5" eb="7">
      <t>サクゲン</t>
    </rPh>
    <rPh sb="7" eb="8">
      <t>リツ</t>
    </rPh>
    <phoneticPr fontId="1"/>
  </si>
  <si>
    <t>年間ＣＯ２削減量</t>
    <rPh sb="0" eb="2">
      <t>ネンカン</t>
    </rPh>
    <rPh sb="5" eb="7">
      <t>サクゲン</t>
    </rPh>
    <rPh sb="7" eb="8">
      <t>リョウ</t>
    </rPh>
    <phoneticPr fontId="1"/>
  </si>
  <si>
    <t>％</t>
    <phoneticPr fontId="1"/>
  </si>
  <si>
    <t>補助対象設備判定</t>
    <rPh sb="0" eb="2">
      <t>ホジョ</t>
    </rPh>
    <rPh sb="2" eb="4">
      <t>タイショウ</t>
    </rPh>
    <rPh sb="4" eb="6">
      <t>セツビ</t>
    </rPh>
    <rPh sb="6" eb="8">
      <t>ハンテイ</t>
    </rPh>
    <phoneticPr fontId="1"/>
  </si>
  <si>
    <r>
      <t>ｋｇ-ＣＯ</t>
    </r>
    <r>
      <rPr>
        <vertAlign val="subscript"/>
        <sz val="14"/>
        <color theme="1"/>
        <rFont val="ＭＳ ゴシック"/>
        <family val="3"/>
        <charset val="128"/>
      </rPr>
      <t>２</t>
    </r>
    <phoneticPr fontId="1"/>
  </si>
  <si>
    <t>導入するエアコンの年間ＣＯ２排出量</t>
    <rPh sb="0" eb="2">
      <t>ドウニュウ</t>
    </rPh>
    <rPh sb="9" eb="11">
      <t>ネンカン</t>
    </rPh>
    <rPh sb="14" eb="16">
      <t>ハイシュツ</t>
    </rPh>
    <rPh sb="16" eb="17">
      <t>リョウ</t>
    </rPh>
    <phoneticPr fontId="1"/>
  </si>
  <si>
    <t>既存（または想定）のエアコンの年間ＣＯ２排出量</t>
    <rPh sb="0" eb="2">
      <t>キゾン</t>
    </rPh>
    <rPh sb="6" eb="8">
      <t>ソウテイ</t>
    </rPh>
    <rPh sb="15" eb="17">
      <t>ネンカン</t>
    </rPh>
    <rPh sb="20" eb="22">
      <t>ハイシュツ</t>
    </rPh>
    <rPh sb="22" eb="23">
      <t>リョウ</t>
    </rPh>
    <phoneticPr fontId="1"/>
  </si>
  <si>
    <t>ｋＷ</t>
    <phoneticPr fontId="1"/>
  </si>
  <si>
    <t>冷房消費電力</t>
    <rPh sb="0" eb="2">
      <t>レイボウ</t>
    </rPh>
    <rPh sb="2" eb="4">
      <t>ショウヒ</t>
    </rPh>
    <rPh sb="4" eb="6">
      <t>デンリョク</t>
    </rPh>
    <phoneticPr fontId="1"/>
  </si>
  <si>
    <t>暖房消費電力</t>
    <rPh sb="0" eb="2">
      <t>ダンボウ</t>
    </rPh>
    <rPh sb="2" eb="4">
      <t>ショウヒ</t>
    </rPh>
    <rPh sb="4" eb="6">
      <t>デンリョク</t>
    </rPh>
    <phoneticPr fontId="1"/>
  </si>
  <si>
    <t>１　本補助金を使って導入するエアコンについてご入力ください。</t>
    <rPh sb="2" eb="3">
      <t>ホン</t>
    </rPh>
    <rPh sb="3" eb="6">
      <t>ホジョキン</t>
    </rPh>
    <rPh sb="7" eb="8">
      <t>ツカ</t>
    </rPh>
    <rPh sb="10" eb="12">
      <t>ドウニュウ</t>
    </rPh>
    <rPh sb="23" eb="25">
      <t>ニュウリョク</t>
    </rPh>
    <phoneticPr fontId="1"/>
  </si>
  <si>
    <t>⑵　エアコンの１日あたりの平均利用時間数をご入力ください。</t>
    <rPh sb="8" eb="9">
      <t>ニチ</t>
    </rPh>
    <rPh sb="13" eb="15">
      <t>ヘイキン</t>
    </rPh>
    <rPh sb="15" eb="17">
      <t>リヨウ</t>
    </rPh>
    <rPh sb="17" eb="19">
      <t>ジカン</t>
    </rPh>
    <rPh sb="19" eb="20">
      <t>スウ</t>
    </rPh>
    <rPh sb="22" eb="24">
      <t>ニュウリョク</t>
    </rPh>
    <phoneticPr fontId="1"/>
  </si>
  <si>
    <t>⑶　エアコンの使用月をご入力ください。</t>
    <rPh sb="7" eb="9">
      <t>シヨウ</t>
    </rPh>
    <rPh sb="9" eb="10">
      <t>ツキ</t>
    </rPh>
    <rPh sb="12" eb="14">
      <t>ニュウリョク</t>
    </rPh>
    <phoneticPr fontId="1"/>
  </si>
  <si>
    <t>２　既存のエアコンについてご入力ください。</t>
    <rPh sb="2" eb="4">
      <t>キゾン</t>
    </rPh>
    <rPh sb="14" eb="16">
      <t>ニュウリョク</t>
    </rPh>
    <phoneticPr fontId="1"/>
  </si>
  <si>
    <t>1月</t>
  </si>
  <si>
    <t>冷房</t>
  </si>
  <si>
    <t>暖房</t>
  </si>
  <si>
    <t>合計</t>
    <rPh sb="0" eb="2">
      <t>ゴウケイ</t>
    </rPh>
    <phoneticPr fontId="1"/>
  </si>
  <si>
    <t>補正係数</t>
    <rPh sb="0" eb="4">
      <t>ホセイケイスウ</t>
    </rPh>
    <phoneticPr fontId="1"/>
  </si>
  <si>
    <t>熱源</t>
    <rPh sb="0" eb="2">
      <t>ネツゲン</t>
    </rPh>
    <phoneticPr fontId="1"/>
  </si>
  <si>
    <t>種別</t>
    <rPh sb="0" eb="2">
      <t>シュベツ</t>
    </rPh>
    <phoneticPr fontId="1"/>
  </si>
  <si>
    <t>電気</t>
    <rPh sb="0" eb="2">
      <t>デンキ</t>
    </rPh>
    <phoneticPr fontId="1"/>
  </si>
  <si>
    <t>ガス</t>
    <phoneticPr fontId="1"/>
  </si>
  <si>
    <t>石油</t>
    <rPh sb="0" eb="2">
      <t>セキユ</t>
    </rPh>
    <phoneticPr fontId="1"/>
  </si>
  <si>
    <t>電気中央式（セントラル空調）</t>
    <rPh sb="0" eb="4">
      <t>デンキチュウオウ</t>
    </rPh>
    <rPh sb="4" eb="5">
      <t>シキ</t>
    </rPh>
    <rPh sb="11" eb="13">
      <t>クウチョウ</t>
    </rPh>
    <phoneticPr fontId="1"/>
  </si>
  <si>
    <t>電気個別式（個別空調）</t>
    <rPh sb="0" eb="5">
      <t>デンキコベツシキ</t>
    </rPh>
    <rPh sb="6" eb="8">
      <t>コベツ</t>
    </rPh>
    <rPh sb="8" eb="10">
      <t>クウチョウ</t>
    </rPh>
    <phoneticPr fontId="1"/>
  </si>
  <si>
    <t>ガスヒートポンプ</t>
    <phoneticPr fontId="1"/>
  </si>
  <si>
    <t>石油ヒートポンプ</t>
    <rPh sb="0" eb="2">
      <t>セキユ</t>
    </rPh>
    <phoneticPr fontId="1"/>
  </si>
  <si>
    <r>
      <t>⑵　</t>
    </r>
    <r>
      <rPr>
        <b/>
        <sz val="14"/>
        <color rgb="FFFF0000"/>
        <rFont val="ＭＳ ゴシック"/>
        <family val="3"/>
        <charset val="128"/>
      </rPr>
      <t>（熱源が電気の場合）</t>
    </r>
    <r>
      <rPr>
        <b/>
        <sz val="14"/>
        <color theme="1"/>
        <rFont val="ＭＳ ゴシック"/>
        <family val="3"/>
        <charset val="128"/>
      </rPr>
      <t>エアコンの冷房/暖房消費電力をご入力ください。</t>
    </r>
    <rPh sb="3" eb="5">
      <t>ネツゲン</t>
    </rPh>
    <rPh sb="6" eb="8">
      <t>デンキ</t>
    </rPh>
    <rPh sb="9" eb="11">
      <t>バアイ</t>
    </rPh>
    <rPh sb="17" eb="19">
      <t>レイボウ</t>
    </rPh>
    <rPh sb="20" eb="22">
      <t>ダンボウ</t>
    </rPh>
    <rPh sb="22" eb="26">
      <t>ショウヒデンリョク</t>
    </rPh>
    <rPh sb="28" eb="30">
      <t>ニュウリョク</t>
    </rPh>
    <phoneticPr fontId="1"/>
  </si>
  <si>
    <t>燃料消費量</t>
  </si>
  <si>
    <t>燃料消費量</t>
    <rPh sb="0" eb="2">
      <t>ネンリョウ</t>
    </rPh>
    <rPh sb="2" eb="5">
      <t>ショウヒリョウ</t>
    </rPh>
    <phoneticPr fontId="1"/>
  </si>
  <si>
    <t>Ｌ/ｈ</t>
    <phoneticPr fontId="1"/>
  </si>
  <si>
    <t>冷房燃料消費量</t>
    <rPh sb="0" eb="2">
      <t>レイボウ</t>
    </rPh>
    <rPh sb="2" eb="4">
      <t>ネンリョウ</t>
    </rPh>
    <rPh sb="4" eb="7">
      <t>ショウヒリョウ</t>
    </rPh>
    <phoneticPr fontId="1"/>
  </si>
  <si>
    <t>暖房燃料消費量</t>
    <rPh sb="0" eb="2">
      <t>ダンボウ</t>
    </rPh>
    <rPh sb="2" eb="4">
      <t>ネンリョウ</t>
    </rPh>
    <rPh sb="4" eb="7">
      <t>ショウヒリョウ</t>
    </rPh>
    <phoneticPr fontId="1"/>
  </si>
  <si>
    <r>
      <t>⑶　</t>
    </r>
    <r>
      <rPr>
        <b/>
        <sz val="14"/>
        <color rgb="FFFF0000"/>
        <rFont val="ＭＳ ゴシック"/>
        <family val="3"/>
        <charset val="128"/>
      </rPr>
      <t>（熱源がガスの場合）</t>
    </r>
    <r>
      <rPr>
        <b/>
        <sz val="14"/>
        <color theme="1"/>
        <rFont val="ＭＳ ゴシック"/>
        <family val="3"/>
        <charset val="128"/>
      </rPr>
      <t>エアコンの冷房/暖房燃料消費量をご入力ください。</t>
    </r>
    <rPh sb="3" eb="5">
      <t>ネツゲン</t>
    </rPh>
    <rPh sb="9" eb="11">
      <t>バアイ</t>
    </rPh>
    <rPh sb="17" eb="19">
      <t>レイボウ</t>
    </rPh>
    <rPh sb="20" eb="22">
      <t>ダンボウ</t>
    </rPh>
    <rPh sb="22" eb="27">
      <t>ネンリョウショウヒリョウ</t>
    </rPh>
    <rPh sb="29" eb="31">
      <t>ニュウリョク</t>
    </rPh>
    <phoneticPr fontId="1"/>
  </si>
  <si>
    <r>
      <t>⑷　</t>
    </r>
    <r>
      <rPr>
        <b/>
        <sz val="14"/>
        <color rgb="FFFF0000"/>
        <rFont val="ＭＳ ゴシック"/>
        <family val="3"/>
        <charset val="128"/>
      </rPr>
      <t>（熱源が石油の場合）</t>
    </r>
    <r>
      <rPr>
        <b/>
        <sz val="14"/>
        <color theme="1"/>
        <rFont val="ＭＳ ゴシック"/>
        <family val="3"/>
        <charset val="128"/>
      </rPr>
      <t>エアコンの燃料消費量をご入力ください。</t>
    </r>
    <rPh sb="3" eb="5">
      <t>ネツゲン</t>
    </rPh>
    <rPh sb="6" eb="8">
      <t>セキユ</t>
    </rPh>
    <rPh sb="9" eb="11">
      <t>バアイ</t>
    </rPh>
    <rPh sb="17" eb="22">
      <t>ネンリョウショウヒリョウ</t>
    </rPh>
    <rPh sb="24" eb="26">
      <t>ニュウリョク</t>
    </rPh>
    <phoneticPr fontId="1"/>
  </si>
  <si>
    <t>kw/年</t>
    <rPh sb="3" eb="4">
      <t>トシ</t>
    </rPh>
    <phoneticPr fontId="1"/>
  </si>
  <si>
    <t>ｋｗ</t>
    <phoneticPr fontId="1"/>
  </si>
  <si>
    <t>導入</t>
    <rPh sb="0" eb="2">
      <t>ドウニュウ</t>
    </rPh>
    <phoneticPr fontId="1"/>
  </si>
  <si>
    <t>既存</t>
    <rPh sb="0" eb="2">
      <t>キゾン</t>
    </rPh>
    <phoneticPr fontId="1"/>
  </si>
  <si>
    <t>使用月</t>
    <rPh sb="0" eb="3">
      <t>シヨウツキ</t>
    </rPh>
    <phoneticPr fontId="1"/>
  </si>
  <si>
    <t>使用時間（年間）</t>
    <rPh sb="0" eb="4">
      <t>シヨウジカン</t>
    </rPh>
    <rPh sb="5" eb="7">
      <t>ネンカン</t>
    </rPh>
    <phoneticPr fontId="1"/>
  </si>
  <si>
    <t>消費電力量（年間）</t>
    <rPh sb="0" eb="2">
      <t>ショウヒ</t>
    </rPh>
    <rPh sb="2" eb="5">
      <t>デンリョクリョウ</t>
    </rPh>
    <rPh sb="6" eb="8">
      <t>ネンカン</t>
    </rPh>
    <phoneticPr fontId="1"/>
  </si>
  <si>
    <t>COP</t>
  </si>
  <si>
    <t>COP</t>
    <phoneticPr fontId="1"/>
  </si>
  <si>
    <t>COP（新規の場合）</t>
    <rPh sb="4" eb="6">
      <t>シンキ</t>
    </rPh>
    <rPh sb="7" eb="9">
      <t>バアイ</t>
    </rPh>
    <phoneticPr fontId="1"/>
  </si>
  <si>
    <t>消費電力量（新規の場合）</t>
    <rPh sb="0" eb="5">
      <t>ショウヒデンリョクリョウ</t>
    </rPh>
    <rPh sb="6" eb="8">
      <t>シンキ</t>
    </rPh>
    <rPh sb="9" eb="11">
      <t>バアイ</t>
    </rPh>
    <phoneticPr fontId="1"/>
  </si>
  <si>
    <t>消費電力量（更新の場合）</t>
    <rPh sb="0" eb="5">
      <t>ショウヒデンリョクリョウ</t>
    </rPh>
    <rPh sb="6" eb="8">
      <t>コウシン</t>
    </rPh>
    <rPh sb="9" eb="11">
      <t>バアイ</t>
    </rPh>
    <phoneticPr fontId="1"/>
  </si>
  <si>
    <t>消費電力量（新規の場合）</t>
    <rPh sb="0" eb="2">
      <t>ショウヒ</t>
    </rPh>
    <rPh sb="2" eb="5">
      <t>デンリョクリョウ</t>
    </rPh>
    <rPh sb="6" eb="8">
      <t>シンキ</t>
    </rPh>
    <rPh sb="9" eb="11">
      <t>バアイ</t>
    </rPh>
    <phoneticPr fontId="1"/>
  </si>
  <si>
    <t>冷房</t>
    <rPh sb="0" eb="2">
      <t>レイボウ</t>
    </rPh>
    <phoneticPr fontId="1"/>
  </si>
  <si>
    <t>暖房</t>
    <rPh sb="0" eb="2">
      <t>ダンボウ</t>
    </rPh>
    <phoneticPr fontId="1"/>
  </si>
  <si>
    <t>熱量</t>
    <rPh sb="0" eb="2">
      <t>ネツリョウ</t>
    </rPh>
    <phoneticPr fontId="1"/>
  </si>
  <si>
    <t>kg/h</t>
    <phoneticPr fontId="1"/>
  </si>
  <si>
    <t>燃料消費量（新規の場合）</t>
    <rPh sb="0" eb="5">
      <t>ネンリョウショウヒリョウ</t>
    </rPh>
    <rPh sb="6" eb="8">
      <t>シンキ</t>
    </rPh>
    <rPh sb="9" eb="11">
      <t>バアイ</t>
    </rPh>
    <phoneticPr fontId="1"/>
  </si>
  <si>
    <t>燃料消費量（更新の場合）</t>
    <rPh sb="0" eb="2">
      <t>ネンリョウ</t>
    </rPh>
    <rPh sb="2" eb="5">
      <t>ショウヒリョウ</t>
    </rPh>
    <rPh sb="6" eb="8">
      <t>コウシン</t>
    </rPh>
    <rPh sb="9" eb="11">
      <t>バアイ</t>
    </rPh>
    <phoneticPr fontId="1"/>
  </si>
  <si>
    <t>kw</t>
    <phoneticPr fontId="1"/>
  </si>
  <si>
    <t>燃料消費量</t>
    <rPh sb="0" eb="5">
      <t>ネンリョウショウヒリョウ</t>
    </rPh>
    <phoneticPr fontId="1"/>
  </si>
  <si>
    <t>L/年</t>
    <rPh sb="2" eb="3">
      <t>トシ</t>
    </rPh>
    <phoneticPr fontId="1"/>
  </si>
  <si>
    <t>⑴　エアコンのメーカー・製品名・型番・種別をご入力ください。</t>
    <phoneticPr fontId="1"/>
  </si>
  <si>
    <t>⑷　エアコンのメーカー・製品名・型番・種別をご入力ください。</t>
    <rPh sb="12" eb="15">
      <t>セイヒンメイ</t>
    </rPh>
    <rPh sb="16" eb="18">
      <t>カタバン</t>
    </rPh>
    <rPh sb="19" eb="21">
      <t>シュベツ</t>
    </rPh>
    <rPh sb="23" eb="25">
      <t>ニュウリョク</t>
    </rPh>
    <phoneticPr fontId="1"/>
  </si>
  <si>
    <r>
      <t>⑸　</t>
    </r>
    <r>
      <rPr>
        <b/>
        <sz val="14"/>
        <color rgb="FFFF0000"/>
        <rFont val="ＭＳ ゴシック"/>
        <family val="3"/>
        <charset val="128"/>
      </rPr>
      <t>（熱源が電気の場合）</t>
    </r>
    <r>
      <rPr>
        <b/>
        <sz val="14"/>
        <color theme="1"/>
        <rFont val="ＭＳ ゴシック"/>
        <family val="3"/>
        <charset val="128"/>
      </rPr>
      <t>エアコンの</t>
    </r>
    <rPh sb="3" eb="5">
      <t>ネツゲン</t>
    </rPh>
    <rPh sb="6" eb="8">
      <t>デンキ</t>
    </rPh>
    <rPh sb="9" eb="11">
      <t>バアイ</t>
    </rPh>
    <phoneticPr fontId="1"/>
  </si>
  <si>
    <t xml:space="preserve"> 冷房/暖房能力</t>
    <phoneticPr fontId="1"/>
  </si>
  <si>
    <t>・冷房/暖房消費電力をご入力ください。</t>
  </si>
  <si>
    <r>
      <t>⑹　</t>
    </r>
    <r>
      <rPr>
        <b/>
        <sz val="14"/>
        <color rgb="FFFF0000"/>
        <rFont val="ＭＳ ゴシック"/>
        <family val="3"/>
        <charset val="128"/>
      </rPr>
      <t>（熱源がガスの場合）</t>
    </r>
    <r>
      <rPr>
        <b/>
        <sz val="14"/>
        <color theme="1"/>
        <rFont val="ＭＳ ゴシック"/>
        <family val="3"/>
        <charset val="128"/>
      </rPr>
      <t>エアコンの</t>
    </r>
    <rPh sb="3" eb="5">
      <t>ネツゲン</t>
    </rPh>
    <rPh sb="9" eb="11">
      <t>バアイ</t>
    </rPh>
    <phoneticPr fontId="1"/>
  </si>
  <si>
    <r>
      <t>⑺　</t>
    </r>
    <r>
      <rPr>
        <b/>
        <sz val="14"/>
        <color rgb="FFFF0000"/>
        <rFont val="ＭＳ ゴシック"/>
        <family val="3"/>
        <charset val="128"/>
      </rPr>
      <t>（熱源が石油の場合）</t>
    </r>
    <r>
      <rPr>
        <b/>
        <sz val="14"/>
        <color theme="1"/>
        <rFont val="ＭＳ ゴシック"/>
        <family val="3"/>
        <charset val="128"/>
      </rPr>
      <t>エアコンの</t>
    </r>
    <rPh sb="3" eb="5">
      <t>ネツゲン</t>
    </rPh>
    <rPh sb="6" eb="8">
      <t>セキユ</t>
    </rPh>
    <rPh sb="9" eb="11">
      <t>バアイ</t>
    </rPh>
    <phoneticPr fontId="1"/>
  </si>
  <si>
    <t>・ 燃料消費量をご入力ください。</t>
    <phoneticPr fontId="1"/>
  </si>
  <si>
    <t>※新規の場合、入力不要</t>
    <rPh sb="1" eb="3">
      <t>シンキ</t>
    </rPh>
    <rPh sb="4" eb="6">
      <t>バアイ</t>
    </rPh>
    <rPh sb="7" eb="11">
      <t>ニュウリョクフヨウ</t>
    </rPh>
    <phoneticPr fontId="1"/>
  </si>
  <si>
    <t>※入力不要</t>
    <rPh sb="1" eb="5">
      <t>ニュウリョクフヨウ</t>
    </rPh>
    <phoneticPr fontId="1"/>
  </si>
  <si>
    <t>※入力不要</t>
    <rPh sb="1" eb="3">
      <t>ニュウリョク</t>
    </rPh>
    <rPh sb="3" eb="5">
      <t>フヨウ</t>
    </rPh>
    <phoneticPr fontId="1"/>
  </si>
  <si>
    <t>・ 能力、消費電力は「定格能力」、「定格消費電力」
　 と表記されている場合もあります。
・「標準」／「低温」で数値が複数ある場合は、
　「標準」の値をご入力ください。
・「夏季」／「冬季」／「中間期」で数値が複数ある場合は、
　「中間期」の値をご入力ください。</t>
    <rPh sb="2" eb="4">
      <t>ノウリョク</t>
    </rPh>
    <rPh sb="5" eb="9">
      <t>ショウヒデンリョク</t>
    </rPh>
    <rPh sb="11" eb="13">
      <t>テイカク</t>
    </rPh>
    <rPh sb="13" eb="15">
      <t>ノウリョク</t>
    </rPh>
    <rPh sb="18" eb="20">
      <t>テイカク</t>
    </rPh>
    <rPh sb="20" eb="24">
      <t>ショウヒデンリョク</t>
    </rPh>
    <rPh sb="29" eb="31">
      <t>ヒョウキ</t>
    </rPh>
    <rPh sb="36" eb="38">
      <t>バアイ</t>
    </rPh>
    <rPh sb="48" eb="50">
      <t>ヒョウジュン</t>
    </rPh>
    <rPh sb="53" eb="55">
      <t>テイオン</t>
    </rPh>
    <rPh sb="57" eb="59">
      <t>スウチ</t>
    </rPh>
    <rPh sb="60" eb="62">
      <t>フクスウ</t>
    </rPh>
    <rPh sb="64" eb="66">
      <t>バアイ</t>
    </rPh>
    <rPh sb="71" eb="73">
      <t>ヒョウジュン</t>
    </rPh>
    <rPh sb="75" eb="76">
      <t>アタイ</t>
    </rPh>
    <rPh sb="78" eb="80">
      <t>ニュウリョク</t>
    </rPh>
    <rPh sb="89" eb="91">
      <t>カキ</t>
    </rPh>
    <rPh sb="94" eb="96">
      <t>トウキ</t>
    </rPh>
    <rPh sb="99" eb="102">
      <t>チュウカンキ</t>
    </rPh>
    <rPh sb="111" eb="113">
      <t>バアイ</t>
    </rPh>
    <rPh sb="118" eb="121">
      <t>チュウカンキ</t>
    </rPh>
    <rPh sb="123" eb="124">
      <t>アタイ</t>
    </rPh>
    <rPh sb="126" eb="128">
      <t>ニュウリョク</t>
    </rPh>
    <phoneticPr fontId="1"/>
  </si>
  <si>
    <t>・ 能力は「定格能力」と表記されている場合もあります。
・「標準」／「低温」で数値が複数ある場合は、
　「標準」の値をご入力ください。
・「夏季」／「冬季」／「中間期」で数値が複数ある場合は、
　「中間期」の値をご入力ください。</t>
    <rPh sb="2" eb="4">
      <t>ノウリョク</t>
    </rPh>
    <rPh sb="6" eb="8">
      <t>テイカク</t>
    </rPh>
    <rPh sb="8" eb="10">
      <t>ノウリョク</t>
    </rPh>
    <rPh sb="12" eb="14">
      <t>ヒョウキ</t>
    </rPh>
    <rPh sb="19" eb="21">
      <t>バアイ</t>
    </rPh>
    <rPh sb="31" eb="33">
      <t>ヒョウジュン</t>
    </rPh>
    <rPh sb="36" eb="38">
      <t>テイオン</t>
    </rPh>
    <rPh sb="40" eb="42">
      <t>スウチ</t>
    </rPh>
    <rPh sb="43" eb="45">
      <t>フクスウ</t>
    </rPh>
    <rPh sb="47" eb="49">
      <t>バアイ</t>
    </rPh>
    <rPh sb="54" eb="56">
      <t>ヒョウジュン</t>
    </rPh>
    <rPh sb="58" eb="59">
      <t>アタイ</t>
    </rPh>
    <rPh sb="61" eb="63">
      <t>ニュウリョク</t>
    </rPh>
    <rPh sb="72" eb="74">
      <t>カキ</t>
    </rPh>
    <rPh sb="77" eb="79">
      <t>トウキ</t>
    </rPh>
    <rPh sb="82" eb="85">
      <t>チュウカンキ</t>
    </rPh>
    <rPh sb="94" eb="96">
      <t>バアイ</t>
    </rPh>
    <rPh sb="101" eb="104">
      <t>チュウカンキ</t>
    </rPh>
    <rPh sb="106" eb="107">
      <t>アタイ</t>
    </rPh>
    <rPh sb="109" eb="111">
      <t>ニュウリョク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</si>
</sst>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;&quot;△ &quot;#,##0.0"/>
    <numFmt numFmtId="177" formatCode="#,##0.00;&quot;△ &quot;#,##0.00"/>
    <numFmt numFmtId="178" formatCode="#,##0;&quot;△ &quot;#,##0"/>
  </numFmts>
  <fonts count="10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4"/>
      <color theme="1"/>
      <name val="ＭＳ ゴシック"/>
      <family val="3"/>
      <charset val="128"/>
    </font>
    <font>
      <b/>
      <sz val="14"/>
      <color theme="0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8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vertAlign val="subscript"/>
      <sz val="14"/>
      <color theme="1"/>
      <name val="ＭＳ ゴシック"/>
      <family val="3"/>
      <charset val="128"/>
    </font>
    <font>
      <b/>
      <sz val="14"/>
      <color rgb="FFFF0000"/>
      <name val="ＭＳ ゴシック"/>
      <family val="3"/>
      <charset val="128"/>
    </font>
    <font>
      <b/>
      <sz val="9"/>
      <color indexed="81"/>
      <name val="MS P ゴシック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D200D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9900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theme="7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5" borderId="0" xfId="0" applyFont="1" applyFill="1">
      <alignment vertical="center"/>
    </xf>
    <xf numFmtId="0" fontId="2" fillId="0" borderId="0" xfId="0" applyFont="1" applyFill="1">
      <alignment vertical="center"/>
    </xf>
    <xf numFmtId="0" fontId="2" fillId="6" borderId="0" xfId="0" applyFont="1" applyFill="1">
      <alignment vertical="center"/>
    </xf>
    <xf numFmtId="0" fontId="4" fillId="0" borderId="0" xfId="0" applyFont="1">
      <alignment vertical="center"/>
    </xf>
    <xf numFmtId="0" fontId="3" fillId="0" borderId="0" xfId="0" applyFont="1" applyFill="1" applyAlignment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8" fillId="0" borderId="0" xfId="0" applyFont="1">
      <alignment vertical="center"/>
    </xf>
    <xf numFmtId="0" fontId="2" fillId="0" borderId="0" xfId="0" applyFont="1" applyFill="1" applyBorder="1">
      <alignment vertical="center"/>
    </xf>
    <xf numFmtId="0" fontId="2" fillId="9" borderId="0" xfId="0" applyFont="1" applyFill="1">
      <alignment vertical="center"/>
    </xf>
    <xf numFmtId="0" fontId="0" fillId="0" borderId="0" xfId="0" applyAlignment="1">
      <alignment horizontal="center" vertical="center"/>
    </xf>
    <xf numFmtId="0" fontId="2" fillId="5" borderId="0" xfId="0" applyNumberFormat="1" applyFont="1" applyFill="1">
      <alignment vertical="center"/>
    </xf>
    <xf numFmtId="0" fontId="2" fillId="0" borderId="0" xfId="0" applyNumberFormat="1" applyFont="1">
      <alignment vertical="center"/>
    </xf>
    <xf numFmtId="0" fontId="2" fillId="6" borderId="0" xfId="0" applyNumberFormat="1" applyFont="1" applyFill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2" fillId="0" borderId="0" xfId="0" applyFont="1" applyAlignment="1">
      <alignment horizontal="left" vertical="center" wrapText="1"/>
    </xf>
    <xf numFmtId="0" fontId="5" fillId="10" borderId="1" xfId="0" applyNumberFormat="1" applyFont="1" applyFill="1" applyBorder="1">
      <alignment vertical="center"/>
    </xf>
    <xf numFmtId="0" fontId="5" fillId="10" borderId="2" xfId="0" applyNumberFormat="1" applyFont="1" applyFill="1" applyBorder="1">
      <alignment vertical="center"/>
    </xf>
    <xf numFmtId="0" fontId="5" fillId="10" borderId="3" xfId="0" applyNumberFormat="1" applyFont="1" applyFill="1" applyBorder="1">
      <alignment vertical="center"/>
    </xf>
    <xf numFmtId="178" fontId="5" fillId="0" borderId="0" xfId="0" applyNumberFormat="1" applyFont="1" applyFill="1" applyBorder="1">
      <alignment vertical="center"/>
    </xf>
    <xf numFmtId="0" fontId="5" fillId="3" borderId="1" xfId="0" applyFont="1" applyFill="1" applyBorder="1">
      <alignment vertical="center"/>
    </xf>
    <xf numFmtId="0" fontId="5" fillId="3" borderId="2" xfId="0" applyFont="1" applyFill="1" applyBorder="1">
      <alignment vertical="center"/>
    </xf>
    <xf numFmtId="0" fontId="5" fillId="3" borderId="3" xfId="0" applyFont="1" applyFill="1" applyBorder="1">
      <alignment vertical="center"/>
    </xf>
    <xf numFmtId="0" fontId="3" fillId="2" borderId="0" xfId="0" applyFont="1" applyFill="1" applyAlignment="1">
      <alignment vertical="center"/>
    </xf>
    <xf numFmtId="0" fontId="3" fillId="4" borderId="0" xfId="0" applyFont="1" applyFill="1" applyAlignment="1">
      <alignment vertical="center"/>
    </xf>
    <xf numFmtId="0" fontId="5" fillId="3" borderId="1" xfId="0" applyNumberFormat="1" applyFont="1" applyFill="1" applyBorder="1">
      <alignment vertical="center"/>
    </xf>
    <xf numFmtId="0" fontId="5" fillId="3" borderId="2" xfId="0" applyNumberFormat="1" applyFont="1" applyFill="1" applyBorder="1">
      <alignment vertical="center"/>
    </xf>
    <xf numFmtId="0" fontId="5" fillId="3" borderId="3" xfId="0" applyNumberFormat="1" applyFont="1" applyFill="1" applyBorder="1">
      <alignment vertical="center"/>
    </xf>
    <xf numFmtId="0" fontId="3" fillId="8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176" fontId="5" fillId="3" borderId="1" xfId="0" applyNumberFormat="1" applyFont="1" applyFill="1" applyBorder="1">
      <alignment vertical="center"/>
    </xf>
    <xf numFmtId="176" fontId="5" fillId="3" borderId="2" xfId="0" applyNumberFormat="1" applyFont="1" applyFill="1" applyBorder="1">
      <alignment vertical="center"/>
    </xf>
    <xf numFmtId="176" fontId="5" fillId="3" borderId="3" xfId="0" applyNumberFormat="1" applyFont="1" applyFill="1" applyBorder="1">
      <alignment vertical="center"/>
    </xf>
    <xf numFmtId="0" fontId="2" fillId="7" borderId="0" xfId="0" applyFont="1" applyFill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3" fillId="4" borderId="0" xfId="0" applyFont="1" applyFill="1">
      <alignment vertical="center"/>
    </xf>
    <xf numFmtId="0" fontId="3" fillId="0" borderId="0" xfId="0" applyFont="1" applyFill="1" applyBorder="1" applyAlignment="1">
      <alignment vertical="center"/>
    </xf>
    <xf numFmtId="177" fontId="6" fillId="0" borderId="1" xfId="0" applyNumberFormat="1" applyFont="1" applyFill="1" applyBorder="1">
      <alignment vertical="center"/>
    </xf>
    <xf numFmtId="177" fontId="6" fillId="0" borderId="2" xfId="0" applyNumberFormat="1" applyFont="1" applyFill="1" applyBorder="1">
      <alignment vertical="center"/>
    </xf>
    <xf numFmtId="0" fontId="6" fillId="0" borderId="1" xfId="0" applyNumberFormat="1" applyFont="1" applyBorder="1">
      <alignment vertical="center"/>
    </xf>
    <xf numFmtId="0" fontId="6" fillId="0" borderId="2" xfId="0" applyNumberFormat="1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</cellXfs>
  <cellStyles count="1">
    <cellStyle name="標準" xfId="0" builtinId="0"/>
  </cellStyles>
  <dxfs count="51">
    <dxf>
      <font>
        <b/>
        <i val="0"/>
        <color theme="4" tint="-0.499984740745262"/>
      </font>
      <fill>
        <patternFill>
          <bgColor theme="4" tint="0.59996337778862885"/>
        </patternFill>
      </fill>
    </dxf>
    <dxf>
      <font>
        <b/>
        <i val="0"/>
        <color rgb="FFCC00CC"/>
      </font>
      <fill>
        <patternFill>
          <bgColor rgb="FFFF99FF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strike/>
      </font>
    </dxf>
    <dxf>
      <font>
        <strike/>
      </font>
    </dxf>
    <dxf>
      <font>
        <strike/>
      </font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strike/>
      </font>
    </dxf>
    <dxf>
      <font>
        <strike/>
      </font>
    </dxf>
    <dxf>
      <font>
        <strike/>
      </font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ill>
        <patternFill>
          <bgColor theme="4" tint="0.79998168889431442"/>
        </patternFill>
      </fill>
    </dxf>
    <dxf>
      <fill>
        <patternFill>
          <bgColor rgb="FFFFCCFF"/>
        </patternFill>
      </fill>
    </dxf>
  </dxfs>
  <tableStyles count="0" defaultTableStyle="TableStyleMedium2" defaultPivotStyle="PivotStyleLight16"/>
  <colors>
    <mruColors>
      <color rgb="FFCCFF99"/>
      <color rgb="FF009900"/>
      <color rgb="FF33CC33"/>
      <color rgb="FF00CC00"/>
      <color rgb="FFD200D2"/>
      <color rgb="FFFFCCFF"/>
      <color rgb="FFCC00CC"/>
      <color rgb="FFFF99FF"/>
      <color rgb="FFFFBD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142875</xdr:colOff>
      <xdr:row>41</xdr:row>
      <xdr:rowOff>28575</xdr:rowOff>
    </xdr:from>
    <xdr:to>
      <xdr:col>26</xdr:col>
      <xdr:colOff>0</xdr:colOff>
      <xdr:row>49</xdr:row>
      <xdr:rowOff>200025</xdr:rowOff>
    </xdr:to>
    <xdr:sp macro="" textlink="">
      <xdr:nvSpPr>
        <xdr:cNvPr id="2" name="右中かっこ 1">
          <a:extLst>
            <a:ext uri="{FF2B5EF4-FFF2-40B4-BE49-F238E27FC236}">
              <a16:creationId xmlns:a16="http://schemas.microsoft.com/office/drawing/2014/main" id="{08B1C125-D500-439D-8694-876520D0EE38}"/>
            </a:ext>
          </a:extLst>
        </xdr:cNvPr>
        <xdr:cNvSpPr/>
      </xdr:nvSpPr>
      <xdr:spPr>
        <a:xfrm>
          <a:off x="5629275" y="10763250"/>
          <a:ext cx="314325" cy="2419350"/>
        </a:xfrm>
        <a:prstGeom prst="rightBrace">
          <a:avLst>
            <a:gd name="adj1" fmla="val 26515"/>
            <a:gd name="adj2" fmla="val 50000"/>
          </a:avLst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180975</xdr:colOff>
      <xdr:row>53</xdr:row>
      <xdr:rowOff>9525</xdr:rowOff>
    </xdr:from>
    <xdr:to>
      <xdr:col>26</xdr:col>
      <xdr:colOff>38100</xdr:colOff>
      <xdr:row>61</xdr:row>
      <xdr:rowOff>180975</xdr:rowOff>
    </xdr:to>
    <xdr:sp macro="" textlink="">
      <xdr:nvSpPr>
        <xdr:cNvPr id="3" name="右中かっこ 2">
          <a:extLst>
            <a:ext uri="{FF2B5EF4-FFF2-40B4-BE49-F238E27FC236}">
              <a16:creationId xmlns:a16="http://schemas.microsoft.com/office/drawing/2014/main" id="{7084ECFF-AE66-4BD8-BED0-52DF10F173D6}"/>
            </a:ext>
          </a:extLst>
        </xdr:cNvPr>
        <xdr:cNvSpPr/>
      </xdr:nvSpPr>
      <xdr:spPr>
        <a:xfrm>
          <a:off x="5667375" y="13868400"/>
          <a:ext cx="314325" cy="2419350"/>
        </a:xfrm>
        <a:prstGeom prst="rightBrace">
          <a:avLst>
            <a:gd name="adj1" fmla="val 26515"/>
            <a:gd name="adj2" fmla="val 50000"/>
          </a:avLst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200025</xdr:colOff>
      <xdr:row>65</xdr:row>
      <xdr:rowOff>0</xdr:rowOff>
    </xdr:from>
    <xdr:to>
      <xdr:col>26</xdr:col>
      <xdr:colOff>57150</xdr:colOff>
      <xdr:row>73</xdr:row>
      <xdr:rowOff>171450</xdr:rowOff>
    </xdr:to>
    <xdr:sp macro="" textlink="">
      <xdr:nvSpPr>
        <xdr:cNvPr id="4" name="右中かっこ 3">
          <a:extLst>
            <a:ext uri="{FF2B5EF4-FFF2-40B4-BE49-F238E27FC236}">
              <a16:creationId xmlns:a16="http://schemas.microsoft.com/office/drawing/2014/main" id="{AE5C3AE5-B03A-4993-95B7-CF7C84FAE03E}"/>
            </a:ext>
          </a:extLst>
        </xdr:cNvPr>
        <xdr:cNvSpPr/>
      </xdr:nvSpPr>
      <xdr:spPr>
        <a:xfrm>
          <a:off x="5686425" y="16983075"/>
          <a:ext cx="314325" cy="2419350"/>
        </a:xfrm>
        <a:prstGeom prst="rightBrace">
          <a:avLst>
            <a:gd name="adj1" fmla="val 26515"/>
            <a:gd name="adj2" fmla="val 50000"/>
          </a:avLst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31</xdr:col>
      <xdr:colOff>9525</xdr:colOff>
      <xdr:row>34</xdr:row>
      <xdr:rowOff>247650</xdr:rowOff>
    </xdr:from>
    <xdr:to>
      <xdr:col>47</xdr:col>
      <xdr:colOff>66675</xdr:colOff>
      <xdr:row>37</xdr:row>
      <xdr:rowOff>200025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7E97B9C4-20B0-44A8-A0EF-F3F10BEA9A84}"/>
            </a:ext>
          </a:extLst>
        </xdr:cNvPr>
        <xdr:cNvSpPr/>
      </xdr:nvSpPr>
      <xdr:spPr>
        <a:xfrm>
          <a:off x="7096125" y="8963025"/>
          <a:ext cx="3714750" cy="1095375"/>
        </a:xfrm>
        <a:prstGeom prst="rect">
          <a:avLst/>
        </a:prstGeom>
        <a:solidFill>
          <a:sysClr val="window" lastClr="FFFFFF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60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数値はカタログの「仕様表」等に記載されていることが多いです。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Y111"/>
  <sheetViews>
    <sheetView showGridLines="0" tabSelected="1" zoomScaleNormal="100" workbookViewId="0">
      <selection activeCell="AE14" sqref="AE14"/>
    </sheetView>
  </sheetViews>
  <sheetFormatPr defaultColWidth="3" defaultRowHeight="17.25"/>
  <cols>
    <col min="1" max="22" width="3" style="1"/>
    <col min="23" max="23" width="3" style="1" customWidth="1"/>
    <col min="24" max="16384" width="3" style="1"/>
  </cols>
  <sheetData>
    <row r="2" spans="1:24" s="5" customFormat="1">
      <c r="A2" s="5" t="s">
        <v>33</v>
      </c>
    </row>
    <row r="4" spans="1:24">
      <c r="B4" s="5" t="s">
        <v>20</v>
      </c>
    </row>
    <row r="5" spans="1:24" ht="18" thickBot="1"/>
    <row r="6" spans="1:24" ht="36" customHeight="1" thickBot="1">
      <c r="C6" s="23"/>
      <c r="D6" s="24"/>
      <c r="E6" s="24"/>
      <c r="F6" s="25"/>
    </row>
    <row r="9" spans="1:24">
      <c r="B9" s="5" t="s">
        <v>34</v>
      </c>
    </row>
    <row r="11" spans="1:24">
      <c r="C11" s="26" t="s">
        <v>3</v>
      </c>
      <c r="D11" s="26"/>
      <c r="E11" s="26"/>
      <c r="F11" s="26"/>
      <c r="G11" s="26"/>
      <c r="H11" s="26"/>
      <c r="I11" s="26"/>
      <c r="J11" s="26"/>
      <c r="K11" s="26"/>
      <c r="L11" s="26"/>
      <c r="M11" s="6"/>
      <c r="N11" s="6"/>
      <c r="O11" s="39" t="s">
        <v>4</v>
      </c>
      <c r="P11" s="39"/>
      <c r="Q11" s="39"/>
      <c r="R11" s="39"/>
      <c r="S11" s="39"/>
      <c r="T11" s="39"/>
      <c r="U11" s="39"/>
      <c r="V11" s="39"/>
      <c r="W11" s="39"/>
      <c r="X11" s="39"/>
    </row>
    <row r="12" spans="1:24" ht="18" thickBot="1">
      <c r="C12" s="2"/>
      <c r="D12" s="2"/>
      <c r="E12" s="2"/>
      <c r="F12" s="2"/>
      <c r="G12" s="2"/>
      <c r="H12" s="2"/>
      <c r="I12" s="2"/>
      <c r="J12" s="2"/>
      <c r="K12" s="2"/>
      <c r="L12" s="2"/>
      <c r="M12" s="3"/>
      <c r="N12" s="3"/>
      <c r="O12" s="4"/>
      <c r="P12" s="4"/>
      <c r="Q12" s="4"/>
      <c r="R12" s="4"/>
      <c r="S12" s="4"/>
      <c r="T12" s="4"/>
      <c r="U12" s="4"/>
      <c r="V12" s="4"/>
      <c r="W12" s="4"/>
      <c r="X12" s="4"/>
    </row>
    <row r="13" spans="1:24" ht="36" customHeight="1" thickBot="1">
      <c r="C13" s="2"/>
      <c r="D13" s="33"/>
      <c r="E13" s="34"/>
      <c r="F13" s="34"/>
      <c r="G13" s="35"/>
      <c r="H13" s="2" t="s">
        <v>0</v>
      </c>
      <c r="I13" s="2"/>
      <c r="J13" s="2"/>
      <c r="K13" s="2"/>
      <c r="L13" s="2"/>
      <c r="M13" s="3"/>
      <c r="N13" s="3"/>
      <c r="O13" s="4"/>
      <c r="P13" s="33"/>
      <c r="Q13" s="34"/>
      <c r="R13" s="34"/>
      <c r="S13" s="35"/>
      <c r="T13" s="4" t="s">
        <v>0</v>
      </c>
      <c r="U13" s="4"/>
      <c r="V13" s="4"/>
      <c r="W13" s="4"/>
      <c r="X13" s="4"/>
    </row>
    <row r="14" spans="1:24">
      <c r="C14" s="2"/>
      <c r="D14" s="2"/>
      <c r="E14" s="2"/>
      <c r="F14" s="2"/>
      <c r="G14" s="2"/>
      <c r="H14" s="2"/>
      <c r="I14" s="2"/>
      <c r="J14" s="2"/>
      <c r="K14" s="2"/>
      <c r="L14" s="2"/>
      <c r="M14" s="3"/>
      <c r="N14" s="3"/>
      <c r="O14" s="4"/>
      <c r="P14" s="4"/>
      <c r="Q14" s="4"/>
      <c r="R14" s="4"/>
      <c r="S14" s="4"/>
      <c r="T14" s="4"/>
      <c r="U14" s="4"/>
      <c r="V14" s="4"/>
      <c r="W14" s="4"/>
      <c r="X14" s="4"/>
    </row>
    <row r="16" spans="1:24">
      <c r="C16" s="1" t="s">
        <v>1</v>
      </c>
    </row>
    <row r="17" spans="2:38">
      <c r="C17" s="1" t="s">
        <v>2</v>
      </c>
    </row>
    <row r="20" spans="2:38">
      <c r="B20" s="5" t="s">
        <v>35</v>
      </c>
    </row>
    <row r="22" spans="2:38" ht="18" thickBot="1">
      <c r="C22" s="36" t="s">
        <v>21</v>
      </c>
      <c r="D22" s="36"/>
      <c r="E22" s="36"/>
      <c r="F22" s="36" t="s">
        <v>22</v>
      </c>
      <c r="G22" s="36"/>
      <c r="H22" s="36"/>
      <c r="I22" s="36" t="s">
        <v>7</v>
      </c>
      <c r="J22" s="36"/>
      <c r="K22" s="36"/>
      <c r="L22" s="36" t="s">
        <v>8</v>
      </c>
      <c r="M22" s="36"/>
      <c r="N22" s="36"/>
      <c r="O22" s="36" t="s">
        <v>9</v>
      </c>
      <c r="P22" s="36"/>
      <c r="Q22" s="36"/>
      <c r="R22" s="36" t="s">
        <v>10</v>
      </c>
      <c r="S22" s="36"/>
      <c r="T22" s="36"/>
      <c r="U22" s="36" t="s">
        <v>11</v>
      </c>
      <c r="V22" s="36"/>
      <c r="W22" s="36"/>
      <c r="X22" s="36" t="s">
        <v>12</v>
      </c>
      <c r="Y22" s="36"/>
      <c r="Z22" s="36"/>
      <c r="AA22" s="36" t="s">
        <v>13</v>
      </c>
      <c r="AB22" s="36"/>
      <c r="AC22" s="36"/>
      <c r="AD22" s="36" t="s">
        <v>14</v>
      </c>
      <c r="AE22" s="36"/>
      <c r="AF22" s="36"/>
      <c r="AG22" s="36" t="s">
        <v>15</v>
      </c>
      <c r="AH22" s="36"/>
      <c r="AI22" s="36"/>
      <c r="AJ22" s="36" t="s">
        <v>16</v>
      </c>
      <c r="AK22" s="36"/>
      <c r="AL22" s="36"/>
    </row>
    <row r="23" spans="2:38"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37"/>
      <c r="AH23" s="37"/>
      <c r="AI23" s="37"/>
      <c r="AJ23" s="37"/>
      <c r="AK23" s="37"/>
      <c r="AL23" s="37"/>
    </row>
    <row r="24" spans="2:38" ht="18" thickBot="1"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</row>
    <row r="27" spans="2:38">
      <c r="B27" s="5" t="s">
        <v>82</v>
      </c>
    </row>
    <row r="28" spans="2:38" ht="18" thickBot="1"/>
    <row r="29" spans="2:38" ht="36" customHeight="1" thickBot="1">
      <c r="C29" s="1" t="s">
        <v>17</v>
      </c>
      <c r="H29" s="23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5"/>
    </row>
    <row r="30" spans="2:38" ht="18" thickBot="1"/>
    <row r="31" spans="2:38" ht="36" customHeight="1" thickBot="1">
      <c r="C31" s="1" t="s">
        <v>19</v>
      </c>
      <c r="H31" s="23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5"/>
    </row>
    <row r="32" spans="2:38" ht="18" thickBot="1"/>
    <row r="33" spans="2:51" ht="36" customHeight="1" thickBot="1">
      <c r="C33" s="1" t="s">
        <v>18</v>
      </c>
      <c r="H33" s="23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5"/>
    </row>
    <row r="34" spans="2:51" ht="18" thickBot="1"/>
    <row r="35" spans="2:51" ht="36" customHeight="1" thickBot="1">
      <c r="C35" s="1" t="s">
        <v>43</v>
      </c>
      <c r="H35" s="23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5"/>
    </row>
    <row r="36" spans="2:51" ht="18" thickBot="1"/>
    <row r="37" spans="2:51" ht="36" customHeight="1" thickBot="1">
      <c r="C37" s="1" t="s">
        <v>42</v>
      </c>
      <c r="H37" s="23" t="e">
        <f>INDEX(Sheet2!$A$2:$B$5,MATCH($H$35,Sheet2!$A$2:$A$5,0),2)</f>
        <v>#N/A</v>
      </c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5"/>
      <c r="Y37" s="1" t="s">
        <v>90</v>
      </c>
    </row>
    <row r="40" spans="2:51">
      <c r="B40" s="5" t="s">
        <v>83</v>
      </c>
      <c r="D40" s="5"/>
      <c r="I40" s="5"/>
      <c r="O40" s="5"/>
      <c r="Q40" s="5" t="s">
        <v>84</v>
      </c>
      <c r="W40" s="5"/>
      <c r="X40" s="5" t="s">
        <v>85</v>
      </c>
      <c r="Y40" s="5"/>
      <c r="Z40" s="5"/>
      <c r="AA40" s="5"/>
      <c r="AB40" s="5"/>
      <c r="AC40" s="5"/>
      <c r="AD40" s="5"/>
      <c r="AE40" s="5"/>
      <c r="AF40" s="5"/>
      <c r="AG40" s="5"/>
      <c r="AJ40" s="5"/>
      <c r="AK40" s="5"/>
      <c r="AL40" s="5"/>
    </row>
    <row r="42" spans="2:51" ht="17.25" customHeight="1">
      <c r="C42" s="26" t="s">
        <v>5</v>
      </c>
      <c r="D42" s="26"/>
      <c r="E42" s="26"/>
      <c r="F42" s="26"/>
      <c r="G42" s="26"/>
      <c r="H42" s="26"/>
      <c r="I42" s="26"/>
      <c r="J42" s="26"/>
      <c r="K42" s="26"/>
      <c r="L42" s="26"/>
      <c r="O42" s="27" t="s">
        <v>6</v>
      </c>
      <c r="P42" s="27"/>
      <c r="Q42" s="27"/>
      <c r="R42" s="27"/>
      <c r="S42" s="27"/>
      <c r="T42" s="27"/>
      <c r="U42" s="27"/>
      <c r="V42" s="27"/>
      <c r="W42" s="27"/>
      <c r="X42" s="27"/>
    </row>
    <row r="43" spans="2:51" ht="18" thickBot="1">
      <c r="C43" s="2"/>
      <c r="D43" s="2"/>
      <c r="E43" s="2"/>
      <c r="F43" s="2"/>
      <c r="G43" s="2"/>
      <c r="H43" s="2"/>
      <c r="I43" s="2"/>
      <c r="J43" s="2"/>
      <c r="K43" s="2"/>
      <c r="L43" s="2"/>
      <c r="O43" s="4"/>
      <c r="P43" s="4"/>
      <c r="Q43" s="4"/>
      <c r="R43" s="4"/>
      <c r="S43" s="4"/>
      <c r="T43" s="4"/>
      <c r="U43" s="4"/>
      <c r="V43" s="4"/>
      <c r="W43" s="4"/>
      <c r="X43" s="4"/>
      <c r="AB43" s="18" t="s">
        <v>92</v>
      </c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/>
      <c r="AX43" s="18"/>
      <c r="AY43" s="18"/>
    </row>
    <row r="44" spans="2:51" ht="36" customHeight="1" thickBot="1">
      <c r="C44" s="2"/>
      <c r="D44" s="33"/>
      <c r="E44" s="34"/>
      <c r="F44" s="34"/>
      <c r="G44" s="34"/>
      <c r="H44" s="35"/>
      <c r="I44" s="2" t="s">
        <v>30</v>
      </c>
      <c r="J44" s="2"/>
      <c r="K44" s="2"/>
      <c r="L44" s="2"/>
      <c r="O44" s="4"/>
      <c r="P44" s="33"/>
      <c r="Q44" s="34"/>
      <c r="R44" s="34"/>
      <c r="S44" s="34"/>
      <c r="T44" s="35"/>
      <c r="U44" s="4" t="s">
        <v>30</v>
      </c>
      <c r="V44" s="4"/>
      <c r="W44" s="4"/>
      <c r="X44" s="4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8"/>
      <c r="AS44" s="18"/>
      <c r="AT44" s="18"/>
      <c r="AU44" s="18"/>
      <c r="AV44" s="18"/>
      <c r="AW44" s="18"/>
      <c r="AX44" s="18"/>
      <c r="AY44" s="18"/>
    </row>
    <row r="45" spans="2:51">
      <c r="C45" s="2"/>
      <c r="D45" s="2"/>
      <c r="E45" s="2"/>
      <c r="F45" s="2"/>
      <c r="G45" s="2"/>
      <c r="H45" s="2"/>
      <c r="I45" s="2"/>
      <c r="J45" s="2"/>
      <c r="K45" s="2"/>
      <c r="L45" s="2"/>
      <c r="O45" s="4"/>
      <c r="P45" s="4"/>
      <c r="Q45" s="4"/>
      <c r="R45" s="4"/>
      <c r="S45" s="4"/>
      <c r="T45" s="4"/>
      <c r="U45" s="4"/>
      <c r="V45" s="4"/>
      <c r="W45" s="4"/>
      <c r="X45" s="4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  <c r="AX45" s="18"/>
      <c r="AY45" s="18"/>
    </row>
    <row r="46" spans="2:51"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18"/>
      <c r="AY46" s="18"/>
    </row>
    <row r="47" spans="2:51">
      <c r="C47" s="26" t="s">
        <v>31</v>
      </c>
      <c r="D47" s="26"/>
      <c r="E47" s="26"/>
      <c r="F47" s="26"/>
      <c r="G47" s="26"/>
      <c r="H47" s="26"/>
      <c r="I47" s="26"/>
      <c r="J47" s="26"/>
      <c r="K47" s="26"/>
      <c r="L47" s="26"/>
      <c r="O47" s="27" t="s">
        <v>32</v>
      </c>
      <c r="P47" s="27"/>
      <c r="Q47" s="27"/>
      <c r="R47" s="27"/>
      <c r="S47" s="27"/>
      <c r="T47" s="27"/>
      <c r="U47" s="27"/>
      <c r="V47" s="27"/>
      <c r="W47" s="27"/>
      <c r="X47" s="27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  <c r="AU47" s="18"/>
      <c r="AV47" s="18"/>
      <c r="AW47" s="18"/>
      <c r="AX47" s="18"/>
      <c r="AY47" s="18"/>
    </row>
    <row r="48" spans="2:51" ht="18" thickBot="1">
      <c r="C48" s="2"/>
      <c r="D48" s="2"/>
      <c r="E48" s="2"/>
      <c r="F48" s="2"/>
      <c r="G48" s="2"/>
      <c r="H48" s="2"/>
      <c r="I48" s="2"/>
      <c r="J48" s="2"/>
      <c r="K48" s="2"/>
      <c r="L48" s="2"/>
      <c r="O48" s="4"/>
      <c r="P48" s="4"/>
      <c r="Q48" s="4"/>
      <c r="R48" s="4"/>
      <c r="S48" s="4"/>
      <c r="T48" s="4"/>
      <c r="U48" s="4"/>
      <c r="V48" s="4"/>
      <c r="W48" s="4"/>
      <c r="X48" s="4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8"/>
      <c r="AR48" s="18"/>
      <c r="AS48" s="18"/>
      <c r="AT48" s="18"/>
      <c r="AU48" s="18"/>
      <c r="AV48" s="18"/>
      <c r="AW48" s="18"/>
      <c r="AX48" s="18"/>
      <c r="AY48" s="18"/>
    </row>
    <row r="49" spans="2:51" ht="36" customHeight="1" thickBot="1">
      <c r="C49" s="2"/>
      <c r="D49" s="28"/>
      <c r="E49" s="29"/>
      <c r="F49" s="29"/>
      <c r="G49" s="29"/>
      <c r="H49" s="30"/>
      <c r="I49" s="2" t="s">
        <v>30</v>
      </c>
      <c r="J49" s="2"/>
      <c r="K49" s="2"/>
      <c r="L49" s="2"/>
      <c r="O49" s="4"/>
      <c r="P49" s="28"/>
      <c r="Q49" s="29"/>
      <c r="R49" s="29"/>
      <c r="S49" s="29"/>
      <c r="T49" s="30"/>
      <c r="U49" s="4" t="s">
        <v>30</v>
      </c>
      <c r="V49" s="4"/>
      <c r="W49" s="4"/>
      <c r="X49" s="4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  <c r="AU49" s="18"/>
      <c r="AV49" s="18"/>
      <c r="AW49" s="18"/>
      <c r="AX49" s="18"/>
      <c r="AY49" s="18"/>
    </row>
    <row r="50" spans="2:51">
      <c r="C50" s="2"/>
      <c r="D50" s="2"/>
      <c r="E50" s="2"/>
      <c r="F50" s="2"/>
      <c r="G50" s="2"/>
      <c r="H50" s="2"/>
      <c r="I50" s="2"/>
      <c r="J50" s="2"/>
      <c r="K50" s="2"/>
      <c r="L50" s="2"/>
      <c r="O50" s="4"/>
      <c r="P50" s="4"/>
      <c r="Q50" s="4"/>
      <c r="R50" s="4"/>
      <c r="S50" s="4"/>
      <c r="T50" s="4"/>
      <c r="U50" s="4"/>
      <c r="V50" s="4"/>
      <c r="W50" s="4"/>
      <c r="X50" s="4"/>
    </row>
    <row r="51" spans="2:51">
      <c r="I51" s="9"/>
      <c r="U51" s="9"/>
    </row>
    <row r="52" spans="2:51">
      <c r="B52" s="5" t="s">
        <v>86</v>
      </c>
      <c r="D52" s="5"/>
      <c r="I52" s="5"/>
      <c r="O52" s="5"/>
      <c r="Q52" s="5" t="s">
        <v>84</v>
      </c>
      <c r="W52" s="5"/>
      <c r="X52" s="5" t="s">
        <v>88</v>
      </c>
      <c r="Y52" s="5"/>
      <c r="Z52" s="5"/>
      <c r="AA52" s="5"/>
      <c r="AB52" s="5"/>
      <c r="AC52" s="5"/>
      <c r="AD52" s="5"/>
      <c r="AE52" s="5"/>
      <c r="AF52" s="5"/>
      <c r="AG52" s="5"/>
      <c r="AJ52" s="5"/>
      <c r="AK52" s="5"/>
      <c r="AL52" s="5"/>
    </row>
    <row r="54" spans="2:51">
      <c r="C54" s="26" t="s">
        <v>5</v>
      </c>
      <c r="D54" s="26"/>
      <c r="E54" s="26"/>
      <c r="F54" s="26"/>
      <c r="G54" s="26"/>
      <c r="H54" s="26"/>
      <c r="I54" s="26"/>
      <c r="J54" s="26"/>
      <c r="K54" s="26"/>
      <c r="L54" s="26"/>
      <c r="O54" s="27" t="s">
        <v>6</v>
      </c>
      <c r="P54" s="27"/>
      <c r="Q54" s="27"/>
      <c r="R54" s="27"/>
      <c r="S54" s="27"/>
      <c r="T54" s="27"/>
      <c r="U54" s="27"/>
      <c r="V54" s="27"/>
      <c r="W54" s="27"/>
      <c r="X54" s="27"/>
    </row>
    <row r="55" spans="2:51" ht="18" thickBot="1">
      <c r="C55" s="2"/>
      <c r="D55" s="2"/>
      <c r="E55" s="2"/>
      <c r="F55" s="2"/>
      <c r="G55" s="2"/>
      <c r="H55" s="2"/>
      <c r="I55" s="2"/>
      <c r="J55" s="2"/>
      <c r="K55" s="2"/>
      <c r="L55" s="2"/>
      <c r="O55" s="4"/>
      <c r="P55" s="4"/>
      <c r="Q55" s="4"/>
      <c r="R55" s="4"/>
      <c r="S55" s="4"/>
      <c r="T55" s="4"/>
      <c r="U55" s="4"/>
      <c r="V55" s="4"/>
      <c r="W55" s="4"/>
      <c r="X55" s="4"/>
      <c r="AB55" s="18" t="s">
        <v>93</v>
      </c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  <c r="AQ55" s="18"/>
      <c r="AR55" s="18"/>
      <c r="AS55" s="18"/>
      <c r="AT55" s="18"/>
      <c r="AU55" s="18"/>
      <c r="AV55" s="18"/>
      <c r="AW55" s="18"/>
      <c r="AX55" s="18"/>
      <c r="AY55" s="18"/>
    </row>
    <row r="56" spans="2:51" ht="36" customHeight="1" thickBot="1">
      <c r="C56" s="2"/>
      <c r="D56" s="33"/>
      <c r="E56" s="34"/>
      <c r="F56" s="34"/>
      <c r="G56" s="34"/>
      <c r="H56" s="35"/>
      <c r="I56" s="2" t="s">
        <v>30</v>
      </c>
      <c r="J56" s="2"/>
      <c r="K56" s="2"/>
      <c r="L56" s="2"/>
      <c r="O56" s="4"/>
      <c r="P56" s="33"/>
      <c r="Q56" s="34"/>
      <c r="R56" s="34"/>
      <c r="S56" s="34"/>
      <c r="T56" s="35"/>
      <c r="U56" s="4" t="s">
        <v>30</v>
      </c>
      <c r="V56" s="4"/>
      <c r="W56" s="4"/>
      <c r="X56" s="4"/>
      <c r="AB56" s="18"/>
      <c r="AC56" s="18"/>
      <c r="AD56" s="18"/>
      <c r="AE56" s="18"/>
      <c r="AF56" s="18"/>
      <c r="AG56" s="18"/>
      <c r="AH56" s="18"/>
      <c r="AI56" s="18"/>
      <c r="AJ56" s="18"/>
      <c r="AK56" s="18"/>
      <c r="AL56" s="18"/>
      <c r="AM56" s="18"/>
      <c r="AN56" s="18"/>
      <c r="AO56" s="18"/>
      <c r="AP56" s="18"/>
      <c r="AQ56" s="18"/>
      <c r="AR56" s="18"/>
      <c r="AS56" s="18"/>
      <c r="AT56" s="18"/>
      <c r="AU56" s="18"/>
      <c r="AV56" s="18"/>
      <c r="AW56" s="18"/>
      <c r="AX56" s="18"/>
      <c r="AY56" s="18"/>
    </row>
    <row r="57" spans="2:51">
      <c r="C57" s="2"/>
      <c r="D57" s="2"/>
      <c r="E57" s="2"/>
      <c r="F57" s="2"/>
      <c r="G57" s="2"/>
      <c r="H57" s="2"/>
      <c r="I57" s="2"/>
      <c r="J57" s="2"/>
      <c r="K57" s="2"/>
      <c r="L57" s="2"/>
      <c r="O57" s="4"/>
      <c r="P57" s="4"/>
      <c r="Q57" s="4"/>
      <c r="R57" s="4"/>
      <c r="S57" s="4"/>
      <c r="T57" s="4"/>
      <c r="U57" s="4"/>
      <c r="V57" s="4"/>
      <c r="W57" s="4"/>
      <c r="X57" s="4"/>
      <c r="AB57" s="18"/>
      <c r="AC57" s="18"/>
      <c r="AD57" s="18"/>
      <c r="AE57" s="18"/>
      <c r="AF57" s="18"/>
      <c r="AG57" s="18"/>
      <c r="AH57" s="18"/>
      <c r="AI57" s="18"/>
      <c r="AJ57" s="18"/>
      <c r="AK57" s="18"/>
      <c r="AL57" s="18"/>
      <c r="AM57" s="18"/>
      <c r="AN57" s="18"/>
      <c r="AO57" s="18"/>
      <c r="AP57" s="18"/>
      <c r="AQ57" s="18"/>
      <c r="AR57" s="18"/>
      <c r="AS57" s="18"/>
      <c r="AT57" s="18"/>
      <c r="AU57" s="18"/>
      <c r="AV57" s="18"/>
      <c r="AW57" s="18"/>
      <c r="AX57" s="18"/>
      <c r="AY57" s="18"/>
    </row>
    <row r="58" spans="2:51">
      <c r="AB58" s="18"/>
      <c r="AC58" s="18"/>
      <c r="AD58" s="18"/>
      <c r="AE58" s="18"/>
      <c r="AF58" s="18"/>
      <c r="AG58" s="18"/>
      <c r="AH58" s="18"/>
      <c r="AI58" s="18"/>
      <c r="AJ58" s="18"/>
      <c r="AK58" s="18"/>
      <c r="AL58" s="18"/>
      <c r="AM58" s="18"/>
      <c r="AN58" s="18"/>
      <c r="AO58" s="18"/>
      <c r="AP58" s="18"/>
      <c r="AQ58" s="18"/>
      <c r="AR58" s="18"/>
      <c r="AS58" s="18"/>
      <c r="AT58" s="18"/>
      <c r="AU58" s="18"/>
      <c r="AV58" s="18"/>
      <c r="AW58" s="18"/>
      <c r="AX58" s="18"/>
      <c r="AY58" s="18"/>
    </row>
    <row r="59" spans="2:51">
      <c r="C59" s="26" t="s">
        <v>55</v>
      </c>
      <c r="D59" s="26"/>
      <c r="E59" s="26"/>
      <c r="F59" s="26"/>
      <c r="G59" s="26"/>
      <c r="H59" s="26"/>
      <c r="I59" s="26"/>
      <c r="J59" s="26"/>
      <c r="K59" s="26"/>
      <c r="L59" s="26"/>
      <c r="O59" s="27" t="s">
        <v>56</v>
      </c>
      <c r="P59" s="27"/>
      <c r="Q59" s="27"/>
      <c r="R59" s="27"/>
      <c r="S59" s="27"/>
      <c r="T59" s="27"/>
      <c r="U59" s="27"/>
      <c r="V59" s="27"/>
      <c r="W59" s="27"/>
      <c r="X59" s="27"/>
      <c r="Y59" s="10"/>
      <c r="Z59" s="10"/>
      <c r="AA59" s="10"/>
      <c r="AB59" s="18"/>
      <c r="AC59" s="18"/>
      <c r="AD59" s="18"/>
      <c r="AE59" s="18"/>
      <c r="AF59" s="18"/>
      <c r="AG59" s="18"/>
      <c r="AH59" s="18"/>
      <c r="AI59" s="18"/>
      <c r="AJ59" s="18"/>
      <c r="AK59" s="18"/>
      <c r="AL59" s="18"/>
      <c r="AM59" s="18"/>
      <c r="AN59" s="18"/>
      <c r="AO59" s="18"/>
      <c r="AP59" s="18"/>
      <c r="AQ59" s="18"/>
      <c r="AR59" s="18"/>
      <c r="AS59" s="18"/>
      <c r="AT59" s="18"/>
      <c r="AU59" s="18"/>
      <c r="AV59" s="18"/>
      <c r="AW59" s="18"/>
      <c r="AX59" s="18"/>
      <c r="AY59" s="18"/>
    </row>
    <row r="60" spans="2:51" ht="18" thickBot="1">
      <c r="C60" s="2"/>
      <c r="D60" s="2"/>
      <c r="E60" s="2"/>
      <c r="F60" s="2"/>
      <c r="G60" s="2"/>
      <c r="H60" s="2"/>
      <c r="I60" s="2"/>
      <c r="J60" s="2"/>
      <c r="K60" s="2"/>
      <c r="L60" s="2"/>
      <c r="O60" s="4"/>
      <c r="P60" s="4"/>
      <c r="Q60" s="4"/>
      <c r="R60" s="4"/>
      <c r="S60" s="4"/>
      <c r="T60" s="4"/>
      <c r="U60" s="4"/>
      <c r="V60" s="4"/>
      <c r="W60" s="4"/>
      <c r="X60" s="4"/>
      <c r="Y60" s="10"/>
      <c r="Z60" s="10"/>
      <c r="AA60" s="10"/>
      <c r="AB60" s="18"/>
      <c r="AC60" s="18"/>
      <c r="AD60" s="18"/>
      <c r="AE60" s="18"/>
      <c r="AF60" s="18"/>
      <c r="AG60" s="18"/>
      <c r="AH60" s="18"/>
      <c r="AI60" s="18"/>
      <c r="AJ60" s="18"/>
      <c r="AK60" s="18"/>
      <c r="AL60" s="18"/>
      <c r="AM60" s="18"/>
      <c r="AN60" s="18"/>
      <c r="AO60" s="18"/>
      <c r="AP60" s="18"/>
      <c r="AQ60" s="18"/>
      <c r="AR60" s="18"/>
      <c r="AS60" s="18"/>
      <c r="AT60" s="18"/>
      <c r="AU60" s="18"/>
      <c r="AV60" s="18"/>
      <c r="AW60" s="18"/>
      <c r="AX60" s="18"/>
      <c r="AY60" s="18"/>
    </row>
    <row r="61" spans="2:51" ht="36" customHeight="1" thickBot="1">
      <c r="C61" s="2"/>
      <c r="D61" s="28"/>
      <c r="E61" s="29"/>
      <c r="F61" s="29"/>
      <c r="G61" s="29"/>
      <c r="H61" s="30"/>
      <c r="I61" s="2" t="s">
        <v>30</v>
      </c>
      <c r="J61" s="2"/>
      <c r="K61" s="2"/>
      <c r="L61" s="2"/>
      <c r="O61" s="4"/>
      <c r="P61" s="28"/>
      <c r="Q61" s="29"/>
      <c r="R61" s="29"/>
      <c r="S61" s="29"/>
      <c r="T61" s="30"/>
      <c r="U61" s="4" t="s">
        <v>30</v>
      </c>
      <c r="V61" s="4"/>
      <c r="W61" s="4"/>
      <c r="X61" s="4"/>
      <c r="Y61" s="10"/>
      <c r="Z61" s="10"/>
      <c r="AA61" s="10"/>
      <c r="AB61" s="18"/>
      <c r="AC61" s="18"/>
      <c r="AD61" s="18"/>
      <c r="AE61" s="18"/>
      <c r="AF61" s="18"/>
      <c r="AG61" s="18"/>
      <c r="AH61" s="18"/>
      <c r="AI61" s="18"/>
      <c r="AJ61" s="18"/>
      <c r="AK61" s="18"/>
      <c r="AL61" s="18"/>
      <c r="AM61" s="18"/>
      <c r="AN61" s="18"/>
      <c r="AO61" s="18"/>
      <c r="AP61" s="18"/>
      <c r="AQ61" s="18"/>
      <c r="AR61" s="18"/>
      <c r="AS61" s="18"/>
      <c r="AT61" s="18"/>
      <c r="AU61" s="18"/>
      <c r="AV61" s="18"/>
      <c r="AW61" s="18"/>
      <c r="AX61" s="18"/>
      <c r="AY61" s="18"/>
    </row>
    <row r="62" spans="2:51">
      <c r="C62" s="2"/>
      <c r="D62" s="2"/>
      <c r="E62" s="2"/>
      <c r="F62" s="2"/>
      <c r="G62" s="2"/>
      <c r="H62" s="2"/>
      <c r="I62" s="2"/>
      <c r="J62" s="2"/>
      <c r="K62" s="2"/>
      <c r="L62" s="2"/>
      <c r="O62" s="4"/>
      <c r="P62" s="4"/>
      <c r="Q62" s="4"/>
      <c r="R62" s="4"/>
      <c r="S62" s="4"/>
      <c r="T62" s="4"/>
      <c r="U62" s="4"/>
      <c r="V62" s="4"/>
      <c r="W62" s="4"/>
      <c r="X62" s="4"/>
      <c r="Y62" s="10"/>
      <c r="Z62" s="10"/>
      <c r="AA62" s="10"/>
      <c r="AB62" s="10"/>
      <c r="AC62" s="10"/>
    </row>
    <row r="63" spans="2:51">
      <c r="I63" s="9"/>
      <c r="U63" s="9"/>
    </row>
    <row r="64" spans="2:51">
      <c r="B64" s="5" t="s">
        <v>87</v>
      </c>
      <c r="D64" s="5"/>
      <c r="I64" s="5"/>
      <c r="O64" s="5"/>
      <c r="Q64" s="5" t="s">
        <v>84</v>
      </c>
      <c r="W64" s="5"/>
      <c r="X64" s="5" t="s">
        <v>88</v>
      </c>
      <c r="Y64" s="5"/>
      <c r="Z64" s="5"/>
      <c r="AA64" s="5"/>
      <c r="AB64" s="5"/>
      <c r="AC64" s="5"/>
      <c r="AD64" s="5"/>
      <c r="AE64" s="5"/>
      <c r="AF64" s="5"/>
      <c r="AG64" s="5"/>
      <c r="AJ64" s="5"/>
      <c r="AK64" s="5"/>
      <c r="AL64" s="5"/>
    </row>
    <row r="66" spans="1:51">
      <c r="C66" s="26" t="s">
        <v>5</v>
      </c>
      <c r="D66" s="26"/>
      <c r="E66" s="26"/>
      <c r="F66" s="26"/>
      <c r="G66" s="26"/>
      <c r="H66" s="26"/>
      <c r="I66" s="26"/>
      <c r="J66" s="26"/>
      <c r="K66" s="26"/>
      <c r="L66" s="26"/>
      <c r="O66" s="27" t="s">
        <v>6</v>
      </c>
      <c r="P66" s="27"/>
      <c r="Q66" s="27"/>
      <c r="R66" s="27"/>
      <c r="S66" s="27"/>
      <c r="T66" s="27"/>
      <c r="U66" s="27"/>
      <c r="V66" s="27"/>
      <c r="W66" s="27"/>
      <c r="X66" s="27"/>
    </row>
    <row r="67" spans="1:51" ht="18" thickBot="1">
      <c r="C67" s="2"/>
      <c r="D67" s="2"/>
      <c r="E67" s="2"/>
      <c r="F67" s="2"/>
      <c r="G67" s="2"/>
      <c r="H67" s="2"/>
      <c r="I67" s="2"/>
      <c r="J67" s="2"/>
      <c r="K67" s="2"/>
      <c r="L67" s="2"/>
      <c r="O67" s="4"/>
      <c r="P67" s="4"/>
      <c r="Q67" s="4"/>
      <c r="R67" s="4"/>
      <c r="S67" s="4"/>
      <c r="T67" s="4"/>
      <c r="U67" s="4"/>
      <c r="V67" s="4"/>
      <c r="W67" s="4"/>
      <c r="X67" s="4"/>
      <c r="AB67" s="18" t="s">
        <v>93</v>
      </c>
      <c r="AC67" s="18"/>
      <c r="AD67" s="18"/>
      <c r="AE67" s="18"/>
      <c r="AF67" s="18"/>
      <c r="AG67" s="18"/>
      <c r="AH67" s="18"/>
      <c r="AI67" s="18"/>
      <c r="AJ67" s="18"/>
      <c r="AK67" s="18"/>
      <c r="AL67" s="18"/>
      <c r="AM67" s="18"/>
      <c r="AN67" s="18"/>
      <c r="AO67" s="18"/>
      <c r="AP67" s="18"/>
      <c r="AQ67" s="18"/>
      <c r="AR67" s="18"/>
      <c r="AS67" s="18"/>
      <c r="AT67" s="18"/>
      <c r="AU67" s="18"/>
      <c r="AV67" s="18"/>
      <c r="AW67" s="18"/>
      <c r="AX67" s="18"/>
      <c r="AY67" s="18"/>
    </row>
    <row r="68" spans="1:51" ht="36" customHeight="1" thickBot="1">
      <c r="C68" s="2"/>
      <c r="D68" s="33"/>
      <c r="E68" s="34"/>
      <c r="F68" s="34"/>
      <c r="G68" s="34"/>
      <c r="H68" s="35"/>
      <c r="I68" s="2" t="s">
        <v>30</v>
      </c>
      <c r="J68" s="2"/>
      <c r="K68" s="2"/>
      <c r="L68" s="2"/>
      <c r="O68" s="4"/>
      <c r="P68" s="33"/>
      <c r="Q68" s="34"/>
      <c r="R68" s="34"/>
      <c r="S68" s="34"/>
      <c r="T68" s="35"/>
      <c r="U68" s="4" t="s">
        <v>30</v>
      </c>
      <c r="V68" s="4"/>
      <c r="W68" s="4"/>
      <c r="X68" s="4"/>
      <c r="AB68" s="18"/>
      <c r="AC68" s="18"/>
      <c r="AD68" s="18"/>
      <c r="AE68" s="18"/>
      <c r="AF68" s="18"/>
      <c r="AG68" s="18"/>
      <c r="AH68" s="18"/>
      <c r="AI68" s="18"/>
      <c r="AJ68" s="18"/>
      <c r="AK68" s="18"/>
      <c r="AL68" s="18"/>
      <c r="AM68" s="18"/>
      <c r="AN68" s="18"/>
      <c r="AO68" s="18"/>
      <c r="AP68" s="18"/>
      <c r="AQ68" s="18"/>
      <c r="AR68" s="18"/>
      <c r="AS68" s="18"/>
      <c r="AT68" s="18"/>
      <c r="AU68" s="18"/>
      <c r="AV68" s="18"/>
      <c r="AW68" s="18"/>
      <c r="AX68" s="18"/>
      <c r="AY68" s="18"/>
    </row>
    <row r="69" spans="1:51">
      <c r="C69" s="2"/>
      <c r="D69" s="2"/>
      <c r="E69" s="2"/>
      <c r="F69" s="2"/>
      <c r="G69" s="2"/>
      <c r="H69" s="2"/>
      <c r="I69" s="2"/>
      <c r="J69" s="2"/>
      <c r="K69" s="2"/>
      <c r="L69" s="2"/>
      <c r="O69" s="4"/>
      <c r="P69" s="4"/>
      <c r="Q69" s="4"/>
      <c r="R69" s="4"/>
      <c r="S69" s="4"/>
      <c r="T69" s="4"/>
      <c r="U69" s="4"/>
      <c r="V69" s="4"/>
      <c r="W69" s="4"/>
      <c r="X69" s="4"/>
      <c r="AB69" s="18"/>
      <c r="AC69" s="18"/>
      <c r="AD69" s="18"/>
      <c r="AE69" s="18"/>
      <c r="AF69" s="18"/>
      <c r="AG69" s="18"/>
      <c r="AH69" s="18"/>
      <c r="AI69" s="18"/>
      <c r="AJ69" s="18"/>
      <c r="AK69" s="18"/>
      <c r="AL69" s="18"/>
      <c r="AM69" s="18"/>
      <c r="AN69" s="18"/>
      <c r="AO69" s="18"/>
      <c r="AP69" s="18"/>
      <c r="AQ69" s="18"/>
      <c r="AR69" s="18"/>
      <c r="AS69" s="18"/>
      <c r="AT69" s="18"/>
      <c r="AU69" s="18"/>
      <c r="AV69" s="18"/>
      <c r="AW69" s="18"/>
      <c r="AX69" s="18"/>
      <c r="AY69" s="18"/>
    </row>
    <row r="70" spans="1:51">
      <c r="AB70" s="18"/>
      <c r="AC70" s="18"/>
      <c r="AD70" s="18"/>
      <c r="AE70" s="18"/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18"/>
      <c r="AQ70" s="18"/>
      <c r="AR70" s="18"/>
      <c r="AS70" s="18"/>
      <c r="AT70" s="18"/>
      <c r="AU70" s="18"/>
      <c r="AV70" s="18"/>
      <c r="AW70" s="18"/>
      <c r="AX70" s="18"/>
      <c r="AY70" s="18"/>
    </row>
    <row r="71" spans="1:51">
      <c r="C71" s="31" t="s">
        <v>53</v>
      </c>
      <c r="D71" s="31"/>
      <c r="E71" s="31"/>
      <c r="F71" s="31"/>
      <c r="G71" s="31"/>
      <c r="H71" s="31"/>
      <c r="I71" s="31"/>
      <c r="J71" s="31"/>
      <c r="K71" s="31"/>
      <c r="L71" s="31"/>
      <c r="O71" s="40"/>
      <c r="P71" s="40"/>
      <c r="Q71" s="40"/>
      <c r="R71" s="40"/>
      <c r="S71" s="40"/>
      <c r="T71" s="40"/>
      <c r="U71" s="40"/>
      <c r="V71" s="40"/>
      <c r="W71" s="40"/>
      <c r="X71" s="40"/>
      <c r="AB71" s="18"/>
      <c r="AC71" s="18"/>
      <c r="AD71" s="18"/>
      <c r="AE71" s="18"/>
      <c r="AF71" s="18"/>
      <c r="AG71" s="18"/>
      <c r="AH71" s="18"/>
      <c r="AI71" s="18"/>
      <c r="AJ71" s="18"/>
      <c r="AK71" s="18"/>
      <c r="AL71" s="18"/>
      <c r="AM71" s="18"/>
      <c r="AN71" s="18"/>
      <c r="AO71" s="18"/>
      <c r="AP71" s="18"/>
      <c r="AQ71" s="18"/>
      <c r="AR71" s="18"/>
      <c r="AS71" s="18"/>
      <c r="AT71" s="18"/>
      <c r="AU71" s="18"/>
      <c r="AV71" s="18"/>
      <c r="AW71" s="18"/>
      <c r="AX71" s="18"/>
      <c r="AY71" s="18"/>
    </row>
    <row r="72" spans="1:51" ht="18" thickBot="1">
      <c r="C72" s="11"/>
      <c r="D72" s="11"/>
      <c r="E72" s="11"/>
      <c r="F72" s="11"/>
      <c r="G72" s="11"/>
      <c r="H72" s="11"/>
      <c r="I72" s="11"/>
      <c r="J72" s="11"/>
      <c r="K72" s="11"/>
      <c r="L72" s="11"/>
      <c r="O72" s="10"/>
      <c r="P72" s="10"/>
      <c r="Q72" s="10"/>
      <c r="R72" s="10"/>
      <c r="S72" s="10"/>
      <c r="T72" s="10"/>
      <c r="U72" s="10"/>
      <c r="V72" s="10"/>
      <c r="W72" s="10"/>
      <c r="X72" s="10"/>
      <c r="AB72" s="18"/>
      <c r="AC72" s="18"/>
      <c r="AD72" s="18"/>
      <c r="AE72" s="18"/>
      <c r="AF72" s="18"/>
      <c r="AG72" s="18"/>
      <c r="AH72" s="18"/>
      <c r="AI72" s="18"/>
      <c r="AJ72" s="18"/>
      <c r="AK72" s="18"/>
      <c r="AL72" s="18"/>
      <c r="AM72" s="18"/>
      <c r="AN72" s="18"/>
      <c r="AO72" s="18"/>
      <c r="AP72" s="18"/>
      <c r="AQ72" s="18"/>
      <c r="AR72" s="18"/>
      <c r="AS72" s="18"/>
      <c r="AT72" s="18"/>
      <c r="AU72" s="18"/>
      <c r="AV72" s="18"/>
      <c r="AW72" s="18"/>
      <c r="AX72" s="18"/>
      <c r="AY72" s="18"/>
    </row>
    <row r="73" spans="1:51" ht="36" customHeight="1" thickBot="1">
      <c r="C73" s="11"/>
      <c r="D73" s="19"/>
      <c r="E73" s="20"/>
      <c r="F73" s="20"/>
      <c r="G73" s="20"/>
      <c r="H73" s="21"/>
      <c r="I73" s="11" t="s">
        <v>54</v>
      </c>
      <c r="J73" s="11"/>
      <c r="K73" s="11"/>
      <c r="L73" s="11"/>
      <c r="O73" s="10"/>
      <c r="P73" s="22"/>
      <c r="Q73" s="22"/>
      <c r="R73" s="22"/>
      <c r="S73" s="22"/>
      <c r="T73" s="22"/>
      <c r="U73" s="10"/>
      <c r="V73" s="10"/>
      <c r="W73" s="10"/>
      <c r="X73" s="10"/>
      <c r="AB73" s="18"/>
      <c r="AC73" s="18"/>
      <c r="AD73" s="18"/>
      <c r="AE73" s="18"/>
      <c r="AF73" s="18"/>
      <c r="AG73" s="18"/>
      <c r="AH73" s="18"/>
      <c r="AI73" s="18"/>
      <c r="AJ73" s="18"/>
      <c r="AK73" s="18"/>
      <c r="AL73" s="18"/>
      <c r="AM73" s="18"/>
      <c r="AN73" s="18"/>
      <c r="AO73" s="18"/>
      <c r="AP73" s="18"/>
      <c r="AQ73" s="18"/>
      <c r="AR73" s="18"/>
      <c r="AS73" s="18"/>
      <c r="AT73" s="18"/>
      <c r="AU73" s="18"/>
      <c r="AV73" s="18"/>
      <c r="AW73" s="18"/>
      <c r="AX73" s="18"/>
      <c r="AY73" s="18"/>
    </row>
    <row r="74" spans="1:51">
      <c r="C74" s="11"/>
      <c r="D74" s="11"/>
      <c r="E74" s="11"/>
      <c r="F74" s="11"/>
      <c r="G74" s="11"/>
      <c r="H74" s="11"/>
      <c r="I74" s="11"/>
      <c r="J74" s="11"/>
      <c r="K74" s="11"/>
      <c r="L74" s="11"/>
      <c r="O74" s="10"/>
      <c r="P74" s="10"/>
      <c r="Q74" s="10"/>
      <c r="R74" s="10"/>
      <c r="S74" s="10"/>
      <c r="T74" s="10"/>
      <c r="U74" s="10"/>
      <c r="V74" s="10"/>
      <c r="W74" s="10"/>
      <c r="X74" s="10"/>
    </row>
    <row r="75" spans="1:51">
      <c r="I75" s="9"/>
      <c r="U75" s="9"/>
    </row>
    <row r="76" spans="1:51">
      <c r="A76" s="5" t="s">
        <v>36</v>
      </c>
      <c r="U76" s="1" t="s">
        <v>89</v>
      </c>
    </row>
    <row r="78" spans="1:51">
      <c r="B78" s="5" t="s">
        <v>81</v>
      </c>
    </row>
    <row r="79" spans="1:51" ht="18" thickBot="1"/>
    <row r="80" spans="1:51" ht="36" customHeight="1" thickBot="1">
      <c r="C80" s="1" t="s">
        <v>17</v>
      </c>
      <c r="H80" s="23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5"/>
    </row>
    <row r="81" spans="2:25" ht="18" thickBot="1"/>
    <row r="82" spans="2:25" ht="36" customHeight="1" thickBot="1">
      <c r="C82" s="1" t="s">
        <v>19</v>
      </c>
      <c r="H82" s="23"/>
      <c r="I82" s="24"/>
      <c r="J82" s="24"/>
      <c r="K82" s="24"/>
      <c r="L82" s="24"/>
      <c r="M82" s="24"/>
      <c r="N82" s="24"/>
      <c r="O82" s="24"/>
      <c r="P82" s="24"/>
      <c r="Q82" s="24"/>
      <c r="R82" s="24"/>
      <c r="S82" s="24"/>
      <c r="T82" s="24"/>
      <c r="U82" s="24"/>
      <c r="V82" s="24"/>
      <c r="W82" s="25"/>
    </row>
    <row r="84" spans="2:25" ht="36" customHeight="1" thickBot="1">
      <c r="C84" s="1" t="s">
        <v>18</v>
      </c>
      <c r="H84" s="23"/>
      <c r="I84" s="24"/>
      <c r="J84" s="24"/>
      <c r="K84" s="24"/>
      <c r="L84" s="24"/>
      <c r="M84" s="24"/>
      <c r="N84" s="24"/>
      <c r="O84" s="24"/>
      <c r="P84" s="24"/>
      <c r="Q84" s="24"/>
      <c r="R84" s="24"/>
      <c r="S84" s="24"/>
      <c r="T84" s="24"/>
      <c r="U84" s="24"/>
      <c r="V84" s="24"/>
      <c r="W84" s="25"/>
    </row>
    <row r="85" spans="2:25" ht="18" thickBot="1"/>
    <row r="86" spans="2:25" ht="36" customHeight="1" thickBot="1">
      <c r="C86" s="1" t="s">
        <v>43</v>
      </c>
      <c r="H86" s="23"/>
      <c r="I86" s="24"/>
      <c r="J86" s="24"/>
      <c r="K86" s="24"/>
      <c r="L86" s="24"/>
      <c r="M86" s="24"/>
      <c r="N86" s="24"/>
      <c r="O86" s="24"/>
      <c r="P86" s="24"/>
      <c r="Q86" s="24"/>
      <c r="R86" s="24"/>
      <c r="S86" s="24"/>
      <c r="T86" s="24"/>
      <c r="U86" s="24"/>
      <c r="V86" s="24"/>
      <c r="W86" s="25"/>
    </row>
    <row r="87" spans="2:25" ht="18" thickBot="1"/>
    <row r="88" spans="2:25" ht="36" customHeight="1" thickBot="1">
      <c r="C88" s="1" t="s">
        <v>42</v>
      </c>
      <c r="H88" s="23" t="e">
        <f>INDEX(Sheet2!$A$2:$B$5,MATCH($H$86,Sheet2!$A$2:$A$5,0),2)</f>
        <v>#N/A</v>
      </c>
      <c r="I88" s="24"/>
      <c r="J88" s="24"/>
      <c r="K88" s="24"/>
      <c r="L88" s="24"/>
      <c r="M88" s="24"/>
      <c r="N88" s="24"/>
      <c r="O88" s="24"/>
      <c r="P88" s="24"/>
      <c r="Q88" s="24"/>
      <c r="R88" s="24"/>
      <c r="S88" s="24"/>
      <c r="T88" s="24"/>
      <c r="U88" s="24"/>
      <c r="V88" s="24"/>
      <c r="W88" s="25"/>
      <c r="Y88" s="1" t="s">
        <v>91</v>
      </c>
    </row>
    <row r="91" spans="2:25">
      <c r="B91" s="5" t="s">
        <v>51</v>
      </c>
    </row>
    <row r="93" spans="2:25">
      <c r="C93" s="26" t="s">
        <v>31</v>
      </c>
      <c r="D93" s="26"/>
      <c r="E93" s="26"/>
      <c r="F93" s="26"/>
      <c r="G93" s="26"/>
      <c r="H93" s="26"/>
      <c r="I93" s="26"/>
      <c r="J93" s="26"/>
      <c r="K93" s="26"/>
      <c r="L93" s="26"/>
      <c r="O93" s="27" t="s">
        <v>32</v>
      </c>
      <c r="P93" s="27"/>
      <c r="Q93" s="27"/>
      <c r="R93" s="27"/>
      <c r="S93" s="27"/>
      <c r="T93" s="27"/>
      <c r="U93" s="27"/>
      <c r="V93" s="27"/>
      <c r="W93" s="27"/>
      <c r="X93" s="27"/>
    </row>
    <row r="94" spans="2:25" ht="18" thickBot="1">
      <c r="C94" s="2"/>
      <c r="D94" s="2"/>
      <c r="E94" s="2"/>
      <c r="F94" s="2"/>
      <c r="G94" s="2"/>
      <c r="H94" s="2"/>
      <c r="I94" s="2"/>
      <c r="J94" s="2"/>
      <c r="K94" s="2"/>
      <c r="L94" s="2"/>
      <c r="O94" s="4"/>
      <c r="P94" s="4"/>
      <c r="Q94" s="4"/>
      <c r="R94" s="4"/>
      <c r="S94" s="4"/>
      <c r="T94" s="4"/>
      <c r="U94" s="4"/>
      <c r="V94" s="4"/>
      <c r="W94" s="4"/>
      <c r="X94" s="4"/>
    </row>
    <row r="95" spans="2:25" ht="36" customHeight="1" thickBot="1">
      <c r="C95" s="2"/>
      <c r="D95" s="28"/>
      <c r="E95" s="29"/>
      <c r="F95" s="29"/>
      <c r="G95" s="29"/>
      <c r="H95" s="30"/>
      <c r="I95" s="13" t="s">
        <v>30</v>
      </c>
      <c r="J95" s="13"/>
      <c r="K95" s="13"/>
      <c r="L95" s="13"/>
      <c r="M95" s="14"/>
      <c r="N95" s="14"/>
      <c r="O95" s="15"/>
      <c r="P95" s="28"/>
      <c r="Q95" s="29"/>
      <c r="R95" s="29"/>
      <c r="S95" s="29"/>
      <c r="T95" s="30"/>
      <c r="U95" s="4" t="s">
        <v>30</v>
      </c>
      <c r="V95" s="4"/>
      <c r="W95" s="4"/>
      <c r="X95" s="4"/>
    </row>
    <row r="96" spans="2:25">
      <c r="C96" s="2"/>
      <c r="D96" s="2"/>
      <c r="E96" s="2"/>
      <c r="F96" s="2"/>
      <c r="G96" s="2"/>
      <c r="H96" s="2"/>
      <c r="I96" s="2"/>
      <c r="J96" s="2"/>
      <c r="K96" s="2"/>
      <c r="L96" s="2"/>
      <c r="O96" s="4"/>
      <c r="P96" s="4"/>
      <c r="Q96" s="4"/>
      <c r="R96" s="4"/>
      <c r="S96" s="4"/>
      <c r="T96" s="4"/>
      <c r="U96" s="4"/>
      <c r="V96" s="4"/>
      <c r="W96" s="4"/>
      <c r="X96" s="4"/>
    </row>
    <row r="98" spans="2:24">
      <c r="B98" s="5" t="s">
        <v>57</v>
      </c>
    </row>
    <row r="100" spans="2:24">
      <c r="C100" s="26" t="s">
        <v>55</v>
      </c>
      <c r="D100" s="26"/>
      <c r="E100" s="26"/>
      <c r="F100" s="26"/>
      <c r="G100" s="26"/>
      <c r="H100" s="26"/>
      <c r="I100" s="26"/>
      <c r="J100" s="26"/>
      <c r="K100" s="26"/>
      <c r="L100" s="26"/>
      <c r="O100" s="27" t="s">
        <v>56</v>
      </c>
      <c r="P100" s="27"/>
      <c r="Q100" s="27"/>
      <c r="R100" s="27"/>
      <c r="S100" s="27"/>
      <c r="T100" s="27"/>
      <c r="U100" s="27"/>
      <c r="V100" s="27"/>
      <c r="W100" s="27"/>
      <c r="X100" s="27"/>
    </row>
    <row r="101" spans="2:24" ht="18" thickBot="1">
      <c r="C101" s="2"/>
      <c r="D101" s="2"/>
      <c r="E101" s="2"/>
      <c r="F101" s="2"/>
      <c r="G101" s="2"/>
      <c r="H101" s="2"/>
      <c r="I101" s="2"/>
      <c r="J101" s="2"/>
      <c r="K101" s="2"/>
      <c r="L101" s="2"/>
      <c r="O101" s="4"/>
      <c r="P101" s="4"/>
      <c r="Q101" s="4"/>
      <c r="R101" s="4"/>
      <c r="S101" s="4"/>
      <c r="T101" s="4"/>
      <c r="U101" s="4"/>
      <c r="V101" s="4"/>
      <c r="W101" s="4"/>
      <c r="X101" s="4"/>
    </row>
    <row r="102" spans="2:24" ht="36" customHeight="1" thickBot="1">
      <c r="C102" s="2"/>
      <c r="D102" s="28"/>
      <c r="E102" s="29"/>
      <c r="F102" s="29"/>
      <c r="G102" s="29"/>
      <c r="H102" s="30"/>
      <c r="I102" s="2" t="s">
        <v>30</v>
      </c>
      <c r="J102" s="2"/>
      <c r="K102" s="2"/>
      <c r="L102" s="2"/>
      <c r="O102" s="4"/>
      <c r="P102" s="28"/>
      <c r="Q102" s="29"/>
      <c r="R102" s="29"/>
      <c r="S102" s="29"/>
      <c r="T102" s="30"/>
      <c r="U102" s="4" t="s">
        <v>30</v>
      </c>
      <c r="V102" s="4"/>
      <c r="W102" s="4"/>
      <c r="X102" s="4"/>
    </row>
    <row r="103" spans="2:24">
      <c r="C103" s="2"/>
      <c r="D103" s="2"/>
      <c r="E103" s="2"/>
      <c r="F103" s="2"/>
      <c r="G103" s="2"/>
      <c r="H103" s="2"/>
      <c r="I103" s="2"/>
      <c r="J103" s="2"/>
      <c r="K103" s="2"/>
      <c r="L103" s="2"/>
      <c r="O103" s="4"/>
      <c r="P103" s="4"/>
      <c r="Q103" s="4"/>
      <c r="R103" s="4"/>
      <c r="S103" s="4"/>
      <c r="T103" s="4"/>
      <c r="U103" s="4"/>
      <c r="V103" s="4"/>
      <c r="W103" s="4"/>
      <c r="X103" s="4"/>
    </row>
    <row r="105" spans="2:24">
      <c r="B105" s="5" t="s">
        <v>58</v>
      </c>
    </row>
    <row r="107" spans="2:24">
      <c r="C107" s="31" t="s">
        <v>53</v>
      </c>
      <c r="D107" s="31"/>
      <c r="E107" s="31"/>
      <c r="F107" s="31"/>
      <c r="G107" s="31"/>
      <c r="H107" s="31"/>
      <c r="I107" s="31"/>
      <c r="J107" s="31"/>
      <c r="K107" s="31"/>
      <c r="L107" s="31"/>
      <c r="O107" s="32"/>
      <c r="P107" s="32"/>
      <c r="Q107" s="32"/>
      <c r="R107" s="32"/>
      <c r="S107" s="32"/>
      <c r="T107" s="32"/>
      <c r="U107" s="32"/>
      <c r="V107" s="32"/>
      <c r="W107" s="32"/>
      <c r="X107" s="32"/>
    </row>
    <row r="108" spans="2:24" ht="18" thickBot="1">
      <c r="C108" s="11"/>
      <c r="D108" s="11"/>
      <c r="E108" s="11"/>
      <c r="F108" s="11"/>
      <c r="G108" s="11"/>
      <c r="H108" s="11"/>
      <c r="I108" s="11"/>
      <c r="J108" s="11"/>
      <c r="K108" s="11"/>
      <c r="L108" s="11"/>
      <c r="O108" s="3"/>
      <c r="P108" s="3"/>
      <c r="Q108" s="3"/>
      <c r="R108" s="3"/>
      <c r="S108" s="3"/>
      <c r="T108" s="3"/>
      <c r="U108" s="3"/>
      <c r="V108" s="3"/>
      <c r="W108" s="3"/>
      <c r="X108" s="3"/>
    </row>
    <row r="109" spans="2:24" ht="36" customHeight="1" thickBot="1">
      <c r="C109" s="11"/>
      <c r="D109" s="19"/>
      <c r="E109" s="20"/>
      <c r="F109" s="20"/>
      <c r="G109" s="20"/>
      <c r="H109" s="21"/>
      <c r="I109" s="11" t="s">
        <v>54</v>
      </c>
      <c r="J109" s="11"/>
      <c r="K109" s="11"/>
      <c r="L109" s="11"/>
      <c r="O109" s="3"/>
      <c r="P109" s="22"/>
      <c r="Q109" s="22"/>
      <c r="R109" s="22"/>
      <c r="S109" s="22"/>
      <c r="T109" s="22"/>
      <c r="U109" s="3"/>
      <c r="V109" s="3"/>
      <c r="W109" s="3"/>
      <c r="X109" s="3"/>
    </row>
    <row r="110" spans="2:24">
      <c r="C110" s="11"/>
      <c r="D110" s="11"/>
      <c r="E110" s="11"/>
      <c r="F110" s="11"/>
      <c r="G110" s="11"/>
      <c r="H110" s="11"/>
      <c r="I110" s="11"/>
      <c r="J110" s="11"/>
      <c r="K110" s="11"/>
      <c r="L110" s="11"/>
      <c r="O110" s="3"/>
      <c r="P110" s="3"/>
      <c r="Q110" s="3"/>
      <c r="R110" s="3"/>
      <c r="S110" s="3"/>
      <c r="T110" s="3"/>
      <c r="U110" s="3"/>
      <c r="V110" s="3"/>
      <c r="W110" s="3"/>
      <c r="X110" s="3"/>
    </row>
    <row r="111" spans="2:24">
      <c r="O111" s="3"/>
      <c r="P111" s="3"/>
      <c r="Q111" s="3"/>
      <c r="R111" s="3"/>
      <c r="S111" s="3"/>
      <c r="T111" s="3"/>
      <c r="U111" s="3"/>
      <c r="V111" s="3"/>
      <c r="W111" s="3"/>
      <c r="X111" s="3"/>
    </row>
  </sheetData>
  <mergeCells count="78">
    <mergeCell ref="H37:W37"/>
    <mergeCell ref="H35:W35"/>
    <mergeCell ref="C22:E22"/>
    <mergeCell ref="F22:H22"/>
    <mergeCell ref="I22:K22"/>
    <mergeCell ref="L22:N22"/>
    <mergeCell ref="H31:W31"/>
    <mergeCell ref="H33:W33"/>
    <mergeCell ref="AA22:AC22"/>
    <mergeCell ref="R22:T22"/>
    <mergeCell ref="U22:W22"/>
    <mergeCell ref="X22:Z22"/>
    <mergeCell ref="H29:W29"/>
    <mergeCell ref="H82:W82"/>
    <mergeCell ref="H84:W84"/>
    <mergeCell ref="C47:L47"/>
    <mergeCell ref="D49:H49"/>
    <mergeCell ref="C66:L66"/>
    <mergeCell ref="O66:X66"/>
    <mergeCell ref="D68:H68"/>
    <mergeCell ref="P68:T68"/>
    <mergeCell ref="C71:L71"/>
    <mergeCell ref="O71:X71"/>
    <mergeCell ref="D73:H73"/>
    <mergeCell ref="P73:T73"/>
    <mergeCell ref="O11:X11"/>
    <mergeCell ref="C11:L11"/>
    <mergeCell ref="D13:G13"/>
    <mergeCell ref="P13:S13"/>
    <mergeCell ref="O22:Q22"/>
    <mergeCell ref="C6:F6"/>
    <mergeCell ref="AD22:AF22"/>
    <mergeCell ref="AG22:AI22"/>
    <mergeCell ref="AJ22:AL22"/>
    <mergeCell ref="C23:E24"/>
    <mergeCell ref="F23:H24"/>
    <mergeCell ref="I23:K24"/>
    <mergeCell ref="L23:N24"/>
    <mergeCell ref="O23:Q24"/>
    <mergeCell ref="R23:T24"/>
    <mergeCell ref="U23:W24"/>
    <mergeCell ref="X23:Z24"/>
    <mergeCell ref="AA23:AC24"/>
    <mergeCell ref="AD23:AF24"/>
    <mergeCell ref="AG23:AI24"/>
    <mergeCell ref="AJ23:AL24"/>
    <mergeCell ref="C42:L42"/>
    <mergeCell ref="D44:H44"/>
    <mergeCell ref="O47:X47"/>
    <mergeCell ref="P49:T49"/>
    <mergeCell ref="O93:X93"/>
    <mergeCell ref="C54:L54"/>
    <mergeCell ref="O54:X54"/>
    <mergeCell ref="D56:H56"/>
    <mergeCell ref="P56:T56"/>
    <mergeCell ref="C59:L59"/>
    <mergeCell ref="O59:X59"/>
    <mergeCell ref="D61:H61"/>
    <mergeCell ref="P61:T61"/>
    <mergeCell ref="O42:X42"/>
    <mergeCell ref="P44:T44"/>
    <mergeCell ref="H80:W80"/>
    <mergeCell ref="AB43:AY49"/>
    <mergeCell ref="AB55:AY61"/>
    <mergeCell ref="AB67:AY73"/>
    <mergeCell ref="D109:H109"/>
    <mergeCell ref="P109:T109"/>
    <mergeCell ref="H86:W86"/>
    <mergeCell ref="H88:W88"/>
    <mergeCell ref="C100:L100"/>
    <mergeCell ref="O100:X100"/>
    <mergeCell ref="D102:H102"/>
    <mergeCell ref="P102:T102"/>
    <mergeCell ref="C107:L107"/>
    <mergeCell ref="O107:X107"/>
    <mergeCell ref="C93:L93"/>
    <mergeCell ref="D95:H95"/>
    <mergeCell ref="P95:T95"/>
  </mergeCells>
  <phoneticPr fontId="1"/>
  <conditionalFormatting sqref="C23:AL24">
    <cfRule type="cellIs" dxfId="50" priority="72" operator="equal">
      <formula>"暖房"</formula>
    </cfRule>
    <cfRule type="cellIs" dxfId="49" priority="73" operator="equal">
      <formula>"冷房"</formula>
    </cfRule>
  </conditionalFormatting>
  <conditionalFormatting sqref="I40">
    <cfRule type="expression" dxfId="48" priority="62">
      <formula>$C$6="更新"</formula>
    </cfRule>
  </conditionalFormatting>
  <conditionalFormatting sqref="A76">
    <cfRule type="expression" dxfId="47" priority="47">
      <formula>C6="新規"</formula>
    </cfRule>
  </conditionalFormatting>
  <conditionalFormatting sqref="B78">
    <cfRule type="expression" dxfId="46" priority="46">
      <formula>C6="新規"</formula>
    </cfRule>
  </conditionalFormatting>
  <conditionalFormatting sqref="B91">
    <cfRule type="expression" dxfId="45" priority="45">
      <formula>C6="新規"</formula>
    </cfRule>
    <cfRule type="expression" dxfId="44" priority="19">
      <formula>OR($H$88="ガス",$H$88="石油")</formula>
    </cfRule>
  </conditionalFormatting>
  <conditionalFormatting sqref="B98">
    <cfRule type="expression" dxfId="43" priority="44">
      <formula>C6="新規"</formula>
    </cfRule>
    <cfRule type="expression" dxfId="42" priority="18">
      <formula>OR($H$88="電気",$H$88="石油")</formula>
    </cfRule>
  </conditionalFormatting>
  <conditionalFormatting sqref="B105">
    <cfRule type="expression" dxfId="41" priority="43">
      <formula>C6="新規"</formula>
    </cfRule>
    <cfRule type="expression" dxfId="40" priority="17">
      <formula>OR($H$88="ガス",$H$88="電気")</formula>
    </cfRule>
  </conditionalFormatting>
  <conditionalFormatting sqref="H80:W80">
    <cfRule type="expression" dxfId="39" priority="42">
      <formula>C6="新規"</formula>
    </cfRule>
  </conditionalFormatting>
  <conditionalFormatting sqref="H82:W82">
    <cfRule type="expression" dxfId="38" priority="41">
      <formula>C6="新規"</formula>
    </cfRule>
  </conditionalFormatting>
  <conditionalFormatting sqref="H84:W84">
    <cfRule type="expression" dxfId="37" priority="40">
      <formula>C6="新規"</formula>
    </cfRule>
  </conditionalFormatting>
  <conditionalFormatting sqref="H86:W86">
    <cfRule type="expression" dxfId="36" priority="39">
      <formula>C6="新規"</formula>
    </cfRule>
  </conditionalFormatting>
  <conditionalFormatting sqref="H88:W88">
    <cfRule type="expression" dxfId="35" priority="38">
      <formula>C6="新規"</formula>
    </cfRule>
  </conditionalFormatting>
  <conditionalFormatting sqref="D95:H95">
    <cfRule type="expression" dxfId="34" priority="37">
      <formula>C6="新規"</formula>
    </cfRule>
    <cfRule type="expression" dxfId="33" priority="5">
      <formula>OR($H$88="ガス",$H$88="石油")</formula>
    </cfRule>
  </conditionalFormatting>
  <conditionalFormatting sqref="P95:T95">
    <cfRule type="expression" dxfId="32" priority="36">
      <formula>C6="新規"</formula>
    </cfRule>
    <cfRule type="expression" dxfId="31" priority="4">
      <formula>OR($H$88="ガス",$H$88="石油")</formula>
    </cfRule>
  </conditionalFormatting>
  <conditionalFormatting sqref="D102:H102">
    <cfRule type="expression" dxfId="30" priority="35">
      <formula>C6="新規"</formula>
    </cfRule>
    <cfRule type="expression" dxfId="29" priority="3">
      <formula>OR($H$88="電気",$H$88="石油")</formula>
    </cfRule>
  </conditionalFormatting>
  <conditionalFormatting sqref="P102:T102">
    <cfRule type="expression" dxfId="28" priority="34">
      <formula>C6="新規"</formula>
    </cfRule>
    <cfRule type="expression" dxfId="27" priority="2">
      <formula>OR($H$88="電気",$H$88="石油")</formula>
    </cfRule>
  </conditionalFormatting>
  <conditionalFormatting sqref="D109:H109">
    <cfRule type="expression" dxfId="26" priority="33">
      <formula>C6="新規"</formula>
    </cfRule>
    <cfRule type="expression" dxfId="25" priority="1">
      <formula>OR($H$88="ガス",$H$88="電気")</formula>
    </cfRule>
  </conditionalFormatting>
  <conditionalFormatting sqref="Q40">
    <cfRule type="expression" dxfId="24" priority="32">
      <formula>C6="更新"</formula>
    </cfRule>
  </conditionalFormatting>
  <conditionalFormatting sqref="Q52">
    <cfRule type="expression" dxfId="23" priority="31">
      <formula>C6="更新"</formula>
    </cfRule>
  </conditionalFormatting>
  <conditionalFormatting sqref="Q64">
    <cfRule type="expression" dxfId="22" priority="30">
      <formula>C6="更新"</formula>
    </cfRule>
  </conditionalFormatting>
  <conditionalFormatting sqref="D44:H44">
    <cfRule type="expression" dxfId="21" priority="29">
      <formula>C6="更新"</formula>
    </cfRule>
    <cfRule type="expression" dxfId="20" priority="16">
      <formula>OR($H$37="ガス",$H$37="石油")</formula>
    </cfRule>
  </conditionalFormatting>
  <conditionalFormatting sqref="P44:T44">
    <cfRule type="expression" dxfId="19" priority="28">
      <formula>C6="更新"</formula>
    </cfRule>
    <cfRule type="expression" dxfId="18" priority="15">
      <formula>OR($H$37="ガス",$H$37="石油")</formula>
    </cfRule>
  </conditionalFormatting>
  <conditionalFormatting sqref="D56:H56">
    <cfRule type="expression" dxfId="17" priority="27">
      <formula>C6="更新"</formula>
    </cfRule>
    <cfRule type="expression" dxfId="16" priority="12">
      <formula>OR($H$37="電気",$H$37="石油")</formula>
    </cfRule>
  </conditionalFormatting>
  <conditionalFormatting sqref="P56:T56">
    <cfRule type="expression" dxfId="15" priority="26">
      <formula>C6="更新"</formula>
    </cfRule>
    <cfRule type="expression" dxfId="14" priority="11">
      <formula>OR($H$37="電気",$H$37="石油")</formula>
    </cfRule>
  </conditionalFormatting>
  <conditionalFormatting sqref="D68:H68">
    <cfRule type="expression" dxfId="13" priority="25">
      <formula>C6="更新"</formula>
    </cfRule>
    <cfRule type="expression" dxfId="12" priority="8">
      <formula>OR($H$37="電気",$H$37="ガス")</formula>
    </cfRule>
  </conditionalFormatting>
  <conditionalFormatting sqref="P68:T68">
    <cfRule type="expression" dxfId="11" priority="24">
      <formula>C6="更新"</formula>
    </cfRule>
    <cfRule type="expression" dxfId="10" priority="7">
      <formula>OR($H$37="電気",$H$37="ガス")</formula>
    </cfRule>
  </conditionalFormatting>
  <conditionalFormatting sqref="B52:AK52">
    <cfRule type="expression" dxfId="9" priority="23">
      <formula>OR($H$37="電気",$H$37="石油")</formula>
    </cfRule>
  </conditionalFormatting>
  <conditionalFormatting sqref="B40:AM40">
    <cfRule type="expression" dxfId="8" priority="21">
      <formula>OR($H$37="ガス",$H$37="石油")</formula>
    </cfRule>
  </conditionalFormatting>
  <conditionalFormatting sqref="B64:AK64">
    <cfRule type="expression" dxfId="7" priority="20">
      <formula>OR($H$37="電気",$H$37="ガス")</formula>
    </cfRule>
  </conditionalFormatting>
  <conditionalFormatting sqref="D49:H49">
    <cfRule type="expression" dxfId="6" priority="14">
      <formula>OR($H$37="ガス",$H$37="石油")</formula>
    </cfRule>
  </conditionalFormatting>
  <conditionalFormatting sqref="P49:T49">
    <cfRule type="expression" dxfId="5" priority="13">
      <formula>OR($H$37="ガス",$H$37="石油")</formula>
    </cfRule>
  </conditionalFormatting>
  <conditionalFormatting sqref="D61:H61">
    <cfRule type="expression" dxfId="4" priority="10">
      <formula>OR($H$37="電気",$H$37="石油")</formula>
    </cfRule>
  </conditionalFormatting>
  <conditionalFormatting sqref="P61:T61">
    <cfRule type="expression" dxfId="3" priority="9">
      <formula>OR($H$37="電気",$H$37="石油")</formula>
    </cfRule>
  </conditionalFormatting>
  <conditionalFormatting sqref="D73:H73">
    <cfRule type="expression" dxfId="2" priority="6">
      <formula>OR($H$37="電気",$H$37="ガス")</formula>
    </cfRule>
  </conditionalFormatting>
  <dataValidations count="3">
    <dataValidation type="list" allowBlank="1" showInputMessage="1" showErrorMessage="1" sqref="C6:F6">
      <formula1>",更新,新規"</formula1>
    </dataValidation>
    <dataValidation type="list" allowBlank="1" showInputMessage="1" showErrorMessage="1" sqref="C23:AL24">
      <formula1>"-,冷房,暖房"</formula1>
    </dataValidation>
    <dataValidation type="decimal" operator="lessThanOrEqual" allowBlank="1" showInputMessage="1" showErrorMessage="1" sqref="D13:G13 P13:S13">
      <formula1>24</formula1>
    </dataValidation>
  </dataValidations>
  <pageMargins left="0.70866141732283472" right="0.70866141732283472" top="0.74803149606299213" bottom="0.74803149606299213" header="0.31496062992125984" footer="0.31496062992125984"/>
  <pageSetup paperSize="9" scale="58" fitToHeight="0" orientation="portrait" r:id="rId1"/>
  <headerFooter>
    <oddHeader>&amp;R&amp;18入力シート</oddHeader>
    <oddFooter>&amp;R&amp;18R6.7.4時点</oddFooter>
  </headerFooter>
  <rowBreaks count="1" manualBreakCount="1">
    <brk id="63" max="16383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Sheet2!$A$2:$A$5</xm:f>
          </x14:formula1>
          <xm:sqref>H35:W35 H86:W86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24"/>
  <sheetViews>
    <sheetView showGridLines="0" zoomScaleNormal="100" workbookViewId="0">
      <selection activeCell="B2" sqref="B2"/>
    </sheetView>
  </sheetViews>
  <sheetFormatPr defaultColWidth="3" defaultRowHeight="17.25"/>
  <cols>
    <col min="1" max="5" width="3" style="1"/>
    <col min="6" max="6" width="6" style="1" customWidth="1"/>
    <col min="7" max="7" width="7.25" style="1" customWidth="1"/>
    <col min="8" max="16384" width="3" style="1"/>
  </cols>
  <sheetData>
    <row r="2" spans="2:13">
      <c r="B2" s="1" t="s">
        <v>28</v>
      </c>
    </row>
    <row r="3" spans="2:13" ht="18" thickBot="1"/>
    <row r="4" spans="2:13" ht="36" customHeight="1" thickBot="1">
      <c r="C4" s="41" t="e">
        <f>IF(入力フォーム!H37="電気",(Sheet1!D6+Sheet1!H6)*0.47,IF(入力フォーム!H37="ガス",(Sheet1!D12+Sheet1!H12)/14*3,IF(入力フォーム!H37="石油",(Sheet1!D19+Sheet1!H19)*2.49,0)))</f>
        <v>#N/A</v>
      </c>
      <c r="D4" s="42"/>
      <c r="E4" s="42"/>
      <c r="F4" s="42"/>
      <c r="G4" s="42"/>
      <c r="H4" s="7" t="s">
        <v>27</v>
      </c>
      <c r="I4" s="7"/>
      <c r="J4" s="7"/>
      <c r="K4" s="7"/>
      <c r="L4" s="7"/>
      <c r="M4" s="8"/>
    </row>
    <row r="7" spans="2:13">
      <c r="B7" s="1" t="s">
        <v>29</v>
      </c>
    </row>
    <row r="8" spans="2:13" ht="18" thickBot="1"/>
    <row r="9" spans="2:13" ht="36" customHeight="1" thickBot="1">
      <c r="C9" s="41" t="e">
        <f>IF(入力フォーム!C6="更新",IF(入力フォーム!H88="電気",(Sheet1!D10+Sheet1!H10)*0.47,IF(入力フォーム!H88="ガス",(Sheet1!D17+Sheet1!H17)*3,IF(入力フォーム!H88="石油",(Sheet1!D25+Sheet1!H25)*2.49))),IF(入力フォーム!H37="電気",(Sheet1!D9+Sheet1!H9)*0.47,IF(入力フォーム!H37="ガス",(Sheet1!D16+Sheet1!H16)*3,IF(入力フォーム!H37="石油",(Sheet1!D24+Sheet1!H24)*2.49))))</f>
        <v>#N/A</v>
      </c>
      <c r="D9" s="42"/>
      <c r="E9" s="42"/>
      <c r="F9" s="42"/>
      <c r="G9" s="42"/>
      <c r="H9" s="7" t="s">
        <v>27</v>
      </c>
      <c r="I9" s="7"/>
      <c r="J9" s="7"/>
      <c r="K9" s="7"/>
      <c r="L9" s="7"/>
      <c r="M9" s="8"/>
    </row>
    <row r="12" spans="2:13">
      <c r="B12" s="1" t="s">
        <v>24</v>
      </c>
    </row>
    <row r="13" spans="2:13" ht="18" thickBot="1"/>
    <row r="14" spans="2:13" ht="36" customHeight="1" thickBot="1">
      <c r="C14" s="41" t="e">
        <f>C9-C4</f>
        <v>#N/A</v>
      </c>
      <c r="D14" s="42"/>
      <c r="E14" s="42"/>
      <c r="F14" s="42"/>
      <c r="G14" s="42"/>
      <c r="H14" s="7" t="s">
        <v>27</v>
      </c>
      <c r="I14" s="7"/>
      <c r="J14" s="7"/>
      <c r="K14" s="7"/>
      <c r="L14" s="7"/>
      <c r="M14" s="8"/>
    </row>
    <row r="17" spans="2:13">
      <c r="B17" s="1" t="s">
        <v>23</v>
      </c>
    </row>
    <row r="18" spans="2:13" ht="18" thickBot="1"/>
    <row r="19" spans="2:13" ht="36" customHeight="1" thickBot="1">
      <c r="C19" s="43">
        <f>IFERROR(ROUNDDOWN((C14/C9*100),1),0)</f>
        <v>0</v>
      </c>
      <c r="D19" s="44"/>
      <c r="E19" s="44"/>
      <c r="F19" s="44"/>
      <c r="G19" s="7" t="s">
        <v>25</v>
      </c>
      <c r="H19" s="8"/>
    </row>
    <row r="22" spans="2:13">
      <c r="B22" s="1" t="s">
        <v>26</v>
      </c>
    </row>
    <row r="23" spans="2:13" ht="18" thickBot="1"/>
    <row r="24" spans="2:13" ht="36" customHeight="1" thickBot="1">
      <c r="C24" s="45" t="str">
        <f>IF(C19&lt;30,"NG","補助対象")</f>
        <v>NG</v>
      </c>
      <c r="D24" s="46"/>
      <c r="E24" s="46"/>
      <c r="F24" s="46"/>
      <c r="G24" s="46"/>
      <c r="H24" s="46"/>
      <c r="I24" s="46"/>
      <c r="J24" s="46"/>
      <c r="K24" s="46"/>
      <c r="L24" s="46"/>
      <c r="M24" s="47"/>
    </row>
  </sheetData>
  <sheetProtection password="C6F0" sheet="1" objects="1" scenarios="1" selectLockedCells="1" selectUnlockedCells="1"/>
  <mergeCells count="5">
    <mergeCell ref="C14:G14"/>
    <mergeCell ref="C19:F19"/>
    <mergeCell ref="C24:M24"/>
    <mergeCell ref="C4:G4"/>
    <mergeCell ref="C9:G9"/>
  </mergeCells>
  <phoneticPr fontId="1"/>
  <conditionalFormatting sqref="C24:M24">
    <cfRule type="cellIs" dxfId="1" priority="1" operator="equal">
      <formula>"""NG"""</formula>
    </cfRule>
    <cfRule type="cellIs" dxfId="0" priority="2" operator="equal">
      <formula>"補助対象"</formula>
    </cfRule>
  </conditionalFormatting>
  <pageMargins left="0.7" right="0.7" top="0.75" bottom="0.75" header="0.3" footer="0.3"/>
  <pageSetup paperSize="9" orientation="portrait" r:id="rId1"/>
  <headerFooter>
    <oddHeader>&amp;R&amp;18判定結果</oddHeader>
    <oddFooter>&amp;R&amp;18R6.7.4時点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W25"/>
  <sheetViews>
    <sheetView workbookViewId="0">
      <selection activeCell="C26" sqref="C26"/>
    </sheetView>
  </sheetViews>
  <sheetFormatPr defaultRowHeight="13.5"/>
  <cols>
    <col min="3" max="3" width="36.125" bestFit="1" customWidth="1"/>
    <col min="4" max="4" width="9" style="17"/>
    <col min="7" max="7" width="36.125" bestFit="1" customWidth="1"/>
    <col min="8" max="8" width="9" style="17"/>
    <col min="10" max="10" width="11" bestFit="1" customWidth="1"/>
  </cols>
  <sheetData>
    <row r="1" spans="1:23">
      <c r="C1" s="12" t="s">
        <v>72</v>
      </c>
      <c r="D1" s="16"/>
      <c r="E1" s="12"/>
      <c r="F1" s="12"/>
      <c r="G1" s="12" t="s">
        <v>73</v>
      </c>
    </row>
    <row r="2" spans="1:23">
      <c r="C2" t="s">
        <v>63</v>
      </c>
      <c r="D2" s="17">
        <f>COUNTIF(入力フォーム!$C$23:$AL$24,"冷房")</f>
        <v>0</v>
      </c>
      <c r="G2" t="s">
        <v>63</v>
      </c>
      <c r="H2" s="17">
        <f>COUNTIF(入力フォーム!$C$23:$AL$24,"暖房")</f>
        <v>0</v>
      </c>
      <c r="J2" t="s">
        <v>41</v>
      </c>
      <c r="K2" t="s">
        <v>37</v>
      </c>
      <c r="L2" t="s">
        <v>22</v>
      </c>
      <c r="M2" t="s">
        <v>7</v>
      </c>
      <c r="N2" t="s">
        <v>8</v>
      </c>
      <c r="O2" t="s">
        <v>9</v>
      </c>
      <c r="P2" t="s">
        <v>10</v>
      </c>
      <c r="Q2" t="s">
        <v>11</v>
      </c>
      <c r="R2" t="s">
        <v>12</v>
      </c>
      <c r="S2" t="s">
        <v>13</v>
      </c>
      <c r="T2" t="s">
        <v>14</v>
      </c>
      <c r="U2" t="s">
        <v>15</v>
      </c>
      <c r="V2" t="s">
        <v>16</v>
      </c>
      <c r="W2" t="s">
        <v>40</v>
      </c>
    </row>
    <row r="3" spans="1:23">
      <c r="J3" t="s">
        <v>38</v>
      </c>
      <c r="K3">
        <f>IF(入力フォーム!$C$23="冷房",1.3,0)</f>
        <v>0</v>
      </c>
      <c r="L3">
        <f>IF(入力フォーム!$F$23="冷房",1.3,0)</f>
        <v>0</v>
      </c>
      <c r="M3">
        <f>IF(入力フォーム!$I$23="冷房",1.3,0)</f>
        <v>0</v>
      </c>
      <c r="N3">
        <f>IF(入力フォーム!$L$23="冷房",1.3,0)</f>
        <v>0</v>
      </c>
      <c r="O3">
        <f>IF(入力フォーム!$O$23="冷房",1.3,0)</f>
        <v>0</v>
      </c>
      <c r="P3">
        <f>IF(入力フォーム!$R$23="冷房",1.3,0)</f>
        <v>0</v>
      </c>
      <c r="Q3">
        <f>IF(入力フォーム!$U$23="冷房",1.3,0)</f>
        <v>0</v>
      </c>
      <c r="R3">
        <f>IF(入力フォーム!$X$23="冷房",1.16,0)</f>
        <v>0</v>
      </c>
      <c r="S3">
        <f>IF(入力フォーム!$AA$23="冷房",1.3,0)</f>
        <v>0</v>
      </c>
      <c r="T3">
        <f>IF(入力フォーム!$AD$23="冷房",1.3,0)</f>
        <v>0</v>
      </c>
      <c r="U3">
        <f>IF(入力フォーム!$AG$23="冷房",1.3,0)</f>
        <v>0</v>
      </c>
      <c r="V3">
        <f>IF(入力フォーム!$AJ$23="冷房",1.3,0)</f>
        <v>0</v>
      </c>
      <c r="W3">
        <f>SUM($K$3:$V$3)</f>
        <v>0</v>
      </c>
    </row>
    <row r="4" spans="1:23">
      <c r="C4" t="s">
        <v>64</v>
      </c>
      <c r="D4" s="17">
        <f>入力フォーム!$D$13*30*$D$2</f>
        <v>0</v>
      </c>
      <c r="G4" t="s">
        <v>64</v>
      </c>
      <c r="H4" s="17">
        <f>入力フォーム!$P$13*30*$H$2</f>
        <v>0</v>
      </c>
      <c r="J4" t="s">
        <v>39</v>
      </c>
      <c r="K4">
        <f>IF(入力フォーム!$C$23="暖房",0.7,0)</f>
        <v>0</v>
      </c>
      <c r="L4">
        <f>IF(入力フォーム!$F$23="暖房",0.7,0)</f>
        <v>0</v>
      </c>
      <c r="M4">
        <f>IF(入力フォーム!$I$23="暖房",0.83,0)</f>
        <v>0</v>
      </c>
      <c r="N4">
        <f>IF(入力フォーム!$L$23="暖房",1,0)</f>
        <v>0</v>
      </c>
      <c r="O4">
        <f>IF(入力フォーム!$O$23="暖房",1.18,0)</f>
        <v>0</v>
      </c>
      <c r="P4">
        <f>IF(入力フォーム!$R$23="暖房",1.18,0)</f>
        <v>0</v>
      </c>
      <c r="Q4">
        <f>IF(入力フォーム!$U$23="暖房",1.18,0)</f>
        <v>0</v>
      </c>
      <c r="R4">
        <f>IF(入力フォーム!$X$23="暖房",1.18,0)</f>
        <v>0</v>
      </c>
      <c r="S4">
        <f>IF(入力フォーム!$AA$23="暖房",1.18,0)</f>
        <v>0</v>
      </c>
      <c r="T4">
        <f>IF(入力フォーム!$AD$23="暖房",1.18,0)</f>
        <v>0</v>
      </c>
      <c r="U4">
        <f>IF(入力フォーム!$AG$23="暖房",1,0)</f>
        <v>0</v>
      </c>
      <c r="V4">
        <f>IF(入力フォーム!$AJ$23="暖房",0.83,0)</f>
        <v>0</v>
      </c>
      <c r="W4">
        <f>SUM($K$4:$V$4)</f>
        <v>0</v>
      </c>
    </row>
    <row r="6" spans="1:23">
      <c r="A6" s="48" t="s">
        <v>44</v>
      </c>
      <c r="B6" s="48" t="s">
        <v>61</v>
      </c>
      <c r="C6" t="s">
        <v>65</v>
      </c>
      <c r="D6" s="17">
        <f>入力フォーム!$D$49*$D$4</f>
        <v>0</v>
      </c>
      <c r="F6" s="48" t="s">
        <v>61</v>
      </c>
      <c r="G6" t="s">
        <v>65</v>
      </c>
      <c r="H6" s="17">
        <f>入力フォーム!P49*H4</f>
        <v>0</v>
      </c>
    </row>
    <row r="7" spans="1:23">
      <c r="A7" s="48"/>
      <c r="B7" s="48"/>
      <c r="C7" t="s">
        <v>67</v>
      </c>
      <c r="D7" s="17">
        <f>IFERROR((入力フォーム!D44/入力フォーム!D49),0)</f>
        <v>0</v>
      </c>
      <c r="F7" s="48"/>
      <c r="G7" t="s">
        <v>67</v>
      </c>
      <c r="H7" s="17">
        <f>IFERROR((入力フォーム!P44/入力フォーム!P49),0)</f>
        <v>0</v>
      </c>
    </row>
    <row r="8" spans="1:23">
      <c r="A8" s="48"/>
      <c r="B8" s="49" t="s">
        <v>62</v>
      </c>
      <c r="C8" t="s">
        <v>68</v>
      </c>
      <c r="D8" s="17">
        <f>IF(入力フォーム!$H$35="電気中央式（セントラル空調）",4.6,IF(入力フォーム!$H$35="電気個別式（個別空調）",3.3,0))</f>
        <v>0</v>
      </c>
      <c r="F8" s="49" t="s">
        <v>62</v>
      </c>
      <c r="G8" t="s">
        <v>68</v>
      </c>
      <c r="H8" s="17">
        <f>IF(入力フォーム!$H$35="電気中央式（セントラル空調）",3.1,IF(入力フォーム!$H$35="電気個別式（個別空調）",2.2,0))</f>
        <v>0</v>
      </c>
    </row>
    <row r="9" spans="1:23">
      <c r="A9" s="48"/>
      <c r="B9" s="49"/>
      <c r="C9" t="s">
        <v>69</v>
      </c>
      <c r="D9" s="17">
        <f>IFERROR((D6*D7/D8/(W3/D2)),0)</f>
        <v>0</v>
      </c>
      <c r="F9" s="49"/>
      <c r="G9" t="s">
        <v>71</v>
      </c>
      <c r="H9" s="17">
        <f>IFERROR((H6*H7/H8/(W4/H2)),0)</f>
        <v>0</v>
      </c>
    </row>
    <row r="10" spans="1:23">
      <c r="A10" s="48"/>
      <c r="B10" s="49"/>
      <c r="C10" t="s">
        <v>70</v>
      </c>
      <c r="D10" s="17">
        <f>入力フォーム!D95*D4</f>
        <v>0</v>
      </c>
      <c r="F10" s="49"/>
      <c r="G10" t="s">
        <v>70</v>
      </c>
      <c r="H10" s="17">
        <f>入力フォーム!P95*H4</f>
        <v>0</v>
      </c>
    </row>
    <row r="12" spans="1:23">
      <c r="A12" s="48" t="s">
        <v>45</v>
      </c>
      <c r="B12" s="48" t="s">
        <v>61</v>
      </c>
      <c r="C12" t="s">
        <v>53</v>
      </c>
      <c r="D12" s="17">
        <f>入力フォーム!D61*Sheet1!D4</f>
        <v>0</v>
      </c>
      <c r="E12" t="s">
        <v>59</v>
      </c>
      <c r="F12" s="48" t="s">
        <v>61</v>
      </c>
      <c r="G12" t="s">
        <v>53</v>
      </c>
      <c r="H12" s="17">
        <f>入力フォーム!P61*H4</f>
        <v>0</v>
      </c>
      <c r="I12" t="s">
        <v>59</v>
      </c>
    </row>
    <row r="13" spans="1:23">
      <c r="A13" s="48"/>
      <c r="B13" s="48"/>
      <c r="C13" t="s">
        <v>67</v>
      </c>
      <c r="D13" s="17">
        <f>IFERROR((入力フォーム!D56/入力フォーム!D61),0)</f>
        <v>0</v>
      </c>
      <c r="F13" s="48"/>
      <c r="G13" t="s">
        <v>67</v>
      </c>
      <c r="H13" s="17">
        <f>IFERROR((入力フォーム!P56/入力フォーム!P61),0)</f>
        <v>0</v>
      </c>
    </row>
    <row r="14" spans="1:23">
      <c r="A14" s="48"/>
      <c r="B14" s="48"/>
      <c r="C14" t="s">
        <v>74</v>
      </c>
      <c r="D14" s="17">
        <f>D12*D13</f>
        <v>0</v>
      </c>
      <c r="E14" t="s">
        <v>60</v>
      </c>
      <c r="F14" s="48"/>
      <c r="G14" t="s">
        <v>74</v>
      </c>
      <c r="H14" s="17">
        <f>H12*H13</f>
        <v>0</v>
      </c>
      <c r="I14" t="s">
        <v>60</v>
      </c>
    </row>
    <row r="15" spans="1:23">
      <c r="A15" s="48"/>
      <c r="B15" s="49" t="s">
        <v>62</v>
      </c>
      <c r="C15" t="s">
        <v>68</v>
      </c>
      <c r="D15" s="17">
        <v>1.2</v>
      </c>
      <c r="F15" s="49" t="s">
        <v>62</v>
      </c>
      <c r="G15" t="s">
        <v>68</v>
      </c>
      <c r="H15" s="17">
        <v>1.2</v>
      </c>
    </row>
    <row r="16" spans="1:23">
      <c r="A16" s="48"/>
      <c r="B16" s="49"/>
      <c r="C16" t="s">
        <v>76</v>
      </c>
      <c r="D16" s="17">
        <f>IFERROR((D14/D15/(W3/D2)/14),0)</f>
        <v>0</v>
      </c>
      <c r="E16" t="s">
        <v>75</v>
      </c>
      <c r="F16" s="49"/>
      <c r="G16" t="s">
        <v>76</v>
      </c>
      <c r="H16" s="17">
        <f>IFERROR((H14/H15/(W4/H2)/14),0)</f>
        <v>0</v>
      </c>
      <c r="I16" t="s">
        <v>75</v>
      </c>
    </row>
    <row r="17" spans="1:12">
      <c r="A17" s="48"/>
      <c r="B17" s="49"/>
      <c r="C17" t="s">
        <v>77</v>
      </c>
      <c r="D17" s="17">
        <f>入力フォーム!D102*D4/14</f>
        <v>0</v>
      </c>
      <c r="E17" t="s">
        <v>75</v>
      </c>
      <c r="F17" s="49"/>
      <c r="G17" t="s">
        <v>77</v>
      </c>
      <c r="H17" s="17">
        <f>入力フォーム!P102*Sheet1!H4/14</f>
        <v>0</v>
      </c>
      <c r="I17" t="s">
        <v>75</v>
      </c>
    </row>
    <row r="19" spans="1:12">
      <c r="A19" s="48" t="s">
        <v>46</v>
      </c>
      <c r="B19" s="48" t="s">
        <v>61</v>
      </c>
      <c r="C19" t="s">
        <v>53</v>
      </c>
      <c r="D19" s="17">
        <f>入力フォーム!D73*D4</f>
        <v>0</v>
      </c>
      <c r="E19" t="s">
        <v>80</v>
      </c>
      <c r="F19" s="48" t="s">
        <v>61</v>
      </c>
      <c r="G19" t="s">
        <v>53</v>
      </c>
      <c r="H19" s="17">
        <f>入力フォーム!D73*Sheet1!H4</f>
        <v>0</v>
      </c>
      <c r="I19" t="s">
        <v>80</v>
      </c>
      <c r="J19" t="s">
        <v>79</v>
      </c>
      <c r="K19">
        <f>入力フォーム!D73*8767/860</f>
        <v>0</v>
      </c>
      <c r="L19" t="s">
        <v>78</v>
      </c>
    </row>
    <row r="20" spans="1:12">
      <c r="A20" s="48"/>
      <c r="B20" s="48"/>
      <c r="C20" t="s">
        <v>52</v>
      </c>
      <c r="D20" s="17">
        <f>D19*8767/860</f>
        <v>0</v>
      </c>
      <c r="E20" t="s">
        <v>78</v>
      </c>
      <c r="F20" s="48"/>
      <c r="G20" t="s">
        <v>52</v>
      </c>
      <c r="H20" s="17">
        <f>H19*8767/860</f>
        <v>0</v>
      </c>
      <c r="I20" t="s">
        <v>78</v>
      </c>
    </row>
    <row r="21" spans="1:12">
      <c r="A21" s="48"/>
      <c r="B21" s="48"/>
      <c r="C21" t="s">
        <v>66</v>
      </c>
      <c r="D21" s="17">
        <f>IFERROR((入力フォーム!D68/K19),0)</f>
        <v>0</v>
      </c>
      <c r="F21" s="48"/>
      <c r="G21" t="s">
        <v>66</v>
      </c>
      <c r="H21" s="17">
        <f>IFERROR((入力フォーム!P68/K19),0)</f>
        <v>0</v>
      </c>
    </row>
    <row r="22" spans="1:12">
      <c r="A22" s="48"/>
      <c r="B22" s="48"/>
      <c r="C22" t="s">
        <v>74</v>
      </c>
      <c r="D22" s="17">
        <f>D20*D21</f>
        <v>0</v>
      </c>
      <c r="E22" t="s">
        <v>78</v>
      </c>
      <c r="F22" s="48"/>
      <c r="G22" t="s">
        <v>74</v>
      </c>
      <c r="H22" s="17">
        <f>H20*H21</f>
        <v>0</v>
      </c>
      <c r="I22" t="s">
        <v>78</v>
      </c>
    </row>
    <row r="23" spans="1:12">
      <c r="A23" s="48"/>
      <c r="B23" s="48" t="s">
        <v>62</v>
      </c>
      <c r="C23" t="s">
        <v>68</v>
      </c>
      <c r="D23" s="17">
        <v>1.2</v>
      </c>
      <c r="F23" s="48" t="s">
        <v>62</v>
      </c>
      <c r="G23" t="s">
        <v>68</v>
      </c>
      <c r="H23" s="17">
        <v>1.2</v>
      </c>
    </row>
    <row r="24" spans="1:12">
      <c r="A24" s="48"/>
      <c r="B24" s="48"/>
      <c r="C24" t="s">
        <v>76</v>
      </c>
      <c r="D24" s="17">
        <f>IFERROR((D22/D23/(W3/D2)*860/8767),0)</f>
        <v>0</v>
      </c>
      <c r="E24" t="s">
        <v>80</v>
      </c>
      <c r="F24" s="48"/>
      <c r="G24" t="s">
        <v>76</v>
      </c>
      <c r="H24" s="17">
        <f>IFERROR((H22/H23/(W4/H2)*860/8767),0)</f>
        <v>0</v>
      </c>
      <c r="I24" t="s">
        <v>80</v>
      </c>
    </row>
    <row r="25" spans="1:12">
      <c r="A25" s="48"/>
      <c r="B25" s="48"/>
      <c r="C25" t="s">
        <v>77</v>
      </c>
      <c r="D25" s="17">
        <f>入力フォーム!D109*Sheet1!D4</f>
        <v>0</v>
      </c>
      <c r="E25" t="s">
        <v>80</v>
      </c>
      <c r="F25" s="48"/>
      <c r="G25" t="s">
        <v>77</v>
      </c>
      <c r="H25" s="17">
        <f>入力フォーム!D109*H4</f>
        <v>0</v>
      </c>
      <c r="I25" t="s">
        <v>80</v>
      </c>
    </row>
  </sheetData>
  <sheetProtection selectLockedCells="1" selectUnlockedCells="1"/>
  <mergeCells count="15">
    <mergeCell ref="B23:B25"/>
    <mergeCell ref="F19:F22"/>
    <mergeCell ref="F23:F25"/>
    <mergeCell ref="A19:A25"/>
    <mergeCell ref="B15:B17"/>
    <mergeCell ref="F12:F14"/>
    <mergeCell ref="F15:F17"/>
    <mergeCell ref="A12:A17"/>
    <mergeCell ref="B19:B22"/>
    <mergeCell ref="A6:A10"/>
    <mergeCell ref="B6:B7"/>
    <mergeCell ref="B8:B10"/>
    <mergeCell ref="F6:F7"/>
    <mergeCell ref="F8:F10"/>
    <mergeCell ref="B12:B14"/>
  </mergeCells>
  <phoneticPr fontId="1"/>
  <pageMargins left="0.7" right="0.7" top="0.75" bottom="0.75" header="0.3" footer="0.3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workbookViewId="0">
      <selection activeCell="B18" sqref="B18"/>
    </sheetView>
  </sheetViews>
  <sheetFormatPr defaultRowHeight="13.5"/>
  <cols>
    <col min="1" max="1" width="26.125" bestFit="1" customWidth="1"/>
    <col min="2" max="2" width="26.125" customWidth="1"/>
  </cols>
  <sheetData>
    <row r="1" spans="1:2">
      <c r="A1" t="s">
        <v>43</v>
      </c>
      <c r="B1" t="s">
        <v>42</v>
      </c>
    </row>
    <row r="2" spans="1:2">
      <c r="A2" t="s">
        <v>47</v>
      </c>
      <c r="B2" t="s">
        <v>44</v>
      </c>
    </row>
    <row r="3" spans="1:2">
      <c r="A3" t="s">
        <v>48</v>
      </c>
      <c r="B3" t="s">
        <v>44</v>
      </c>
    </row>
    <row r="4" spans="1:2">
      <c r="A4" t="s">
        <v>49</v>
      </c>
      <c r="B4" t="s">
        <v>45</v>
      </c>
    </row>
    <row r="5" spans="1:2">
      <c r="A5" t="s">
        <v>50</v>
      </c>
      <c r="B5" t="s">
        <v>46</v>
      </c>
    </row>
  </sheetData>
  <sheetProtection selectLockedCells="1" selectUnlockedCells="1"/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入力フォーム</vt:lpstr>
      <vt:lpstr>判定</vt:lpstr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2024-06-25T11:51:14Z</cp:lastPrinted>
  <dcterms:created xsi:type="dcterms:W3CDTF">2024-05-23T23:53:53Z</dcterms:created>
  <dcterms:modified xsi:type="dcterms:W3CDTF">2025-03-26T02:31:54Z</dcterms:modified>
</cp:coreProperties>
</file>