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4711284-7078-44E3-A65F-ED80FF9730EE}" xr6:coauthVersionLast="47" xr6:coauthVersionMax="47" xr10:uidLastSave="{00000000-0000-0000-0000-000000000000}"/>
  <bookViews>
    <workbookView xWindow="-120" yWindow="-120" windowWidth="20730" windowHeight="11160" xr2:uid="{00000000-000D-0000-FFFF-FFFF00000000}"/>
  </bookViews>
  <sheets>
    <sheet name="目次" sheetId="1" r:id="rId1"/>
    <sheet name="表13-1" sheetId="19" r:id="rId2"/>
    <sheet name="表13-2" sheetId="20" r:id="rId3"/>
    <sheet name="表13-3" sheetId="21" r:id="rId4"/>
    <sheet name="表13-4" sheetId="22" r:id="rId5"/>
    <sheet name="表13-5" sheetId="23" r:id="rId6"/>
    <sheet name="表13-6" sheetId="24" r:id="rId7"/>
    <sheet name="表13-7" sheetId="25" r:id="rId8"/>
    <sheet name="表13-8" sheetId="26" r:id="rId9"/>
    <sheet name="表13-9" sheetId="27" r:id="rId10"/>
    <sheet name="表13-10" sheetId="28" r:id="rId11"/>
    <sheet name="表 13-11" sheetId="29" r:id="rId12"/>
    <sheet name="表13-12" sheetId="30" r:id="rId13"/>
    <sheet name="表13-13" sheetId="31" r:id="rId14"/>
    <sheet name="表13-14" sheetId="32" r:id="rId15"/>
    <sheet name="表13-15" sheetId="33" r:id="rId16"/>
    <sheet name="表13-16" sheetId="34" r:id="rId17"/>
    <sheet name="表13-17" sheetId="35" r:id="rId18"/>
  </sheets>
  <definedNames>
    <definedName name="_xlnm.Print_Area" localSheetId="11">'表 13-11'!$A$1:$T$34</definedName>
    <definedName name="_xlnm.Print_Area" localSheetId="15">'表13-15'!$A$1:$D$15</definedName>
    <definedName name="_xlnm.Print_Area" localSheetId="6">'表13-6'!$A$1:$AD$30</definedName>
    <definedName name="_xlnm.Print_Titles" localSheetId="6">'表13-6'!$A:$A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1" l="1"/>
  <c r="B31" i="28"/>
  <c r="B11" i="28"/>
  <c r="D22" i="27"/>
  <c r="D21" i="27"/>
  <c r="D20" i="27"/>
  <c r="AD24" i="24"/>
  <c r="AC24" i="24"/>
  <c r="AB24" i="24"/>
  <c r="AA24" i="24"/>
  <c r="Z24" i="24"/>
  <c r="Y24" i="24"/>
  <c r="V24" i="24"/>
  <c r="U24" i="24"/>
  <c r="T24" i="24"/>
  <c r="S24" i="24"/>
  <c r="R24" i="24"/>
  <c r="Q24" i="24"/>
  <c r="P24" i="24"/>
  <c r="O24" i="24"/>
  <c r="N24" i="24"/>
  <c r="M24" i="24"/>
  <c r="L24" i="24"/>
  <c r="K24" i="24"/>
  <c r="J24" i="24"/>
  <c r="I24" i="24"/>
  <c r="H24" i="24"/>
  <c r="G24" i="24"/>
  <c r="F24" i="24"/>
  <c r="E24" i="24"/>
  <c r="D24" i="24"/>
  <c r="C24" i="24"/>
  <c r="B24" i="24"/>
  <c r="AD23" i="24"/>
  <c r="AC23" i="24"/>
  <c r="AB23" i="24"/>
  <c r="AA23" i="24"/>
  <c r="Z23" i="24"/>
  <c r="Y23" i="24"/>
  <c r="X23" i="24"/>
  <c r="V23" i="24"/>
  <c r="U23" i="24"/>
  <c r="T23" i="24"/>
  <c r="S23" i="24"/>
  <c r="R23" i="24"/>
  <c r="Q23" i="24"/>
  <c r="P23" i="24"/>
  <c r="O23" i="24"/>
  <c r="N23" i="24"/>
  <c r="M23" i="24"/>
  <c r="L23" i="24"/>
  <c r="K23" i="24"/>
  <c r="J23" i="24"/>
  <c r="I23" i="24"/>
  <c r="H23" i="24"/>
  <c r="G23" i="24"/>
  <c r="F23" i="24"/>
  <c r="E23" i="24"/>
  <c r="D23" i="24"/>
  <c r="C23" i="24"/>
  <c r="B23" i="24"/>
</calcChain>
</file>

<file path=xl/sharedStrings.xml><?xml version="1.0" encoding="utf-8"?>
<sst xmlns="http://schemas.openxmlformats.org/spreadsheetml/2006/main" count="800" uniqueCount="357">
  <si>
    <t>１３．衛生</t>
    <rPh sb="3" eb="5">
      <t>エイセイ</t>
    </rPh>
    <phoneticPr fontId="2"/>
  </si>
  <si>
    <t>内　　　容</t>
    <rPh sb="0" eb="1">
      <t>ナイ</t>
    </rPh>
    <rPh sb="4" eb="5">
      <t>カタチ</t>
    </rPh>
    <phoneticPr fontId="2"/>
  </si>
  <si>
    <t>１３－３　医師・歯科医師・薬剤師数、業務の種類・保健所（従業地）</t>
  </si>
  <si>
    <t>１３－４　市立病院済生館の医療従事者数</t>
  </si>
  <si>
    <t>１３－５　市立病院済生館の診療科別患者数</t>
  </si>
  <si>
    <t>１３－６　特定死因別死亡率</t>
  </si>
  <si>
    <t>１３－７　主な感染症患者の発生数</t>
  </si>
  <si>
    <t>１３－８　乳児・新生児死亡数及び死産数</t>
  </si>
  <si>
    <t>１３－９　人口動態率</t>
  </si>
  <si>
    <t>１３－１０　出生時の体重別出生数</t>
  </si>
  <si>
    <t>１３－１１　予防接種実施人数</t>
  </si>
  <si>
    <t>１３－１２　火葬許可件数及び霊柩車使用許可件数</t>
  </si>
  <si>
    <t>１３－１３　食肉処理場の処理件数</t>
  </si>
  <si>
    <t>１３－１４　ごみ発生量・処理量及び集団資源回収量</t>
  </si>
  <si>
    <t>１３－１５　し尿の収集量及び処理量</t>
  </si>
  <si>
    <t>１３－１６　公共下水道（汚水）</t>
  </si>
  <si>
    <t>１３－１７　公共下水道（雨水）</t>
  </si>
  <si>
    <t>　　　※（　）：休止及び1年以上の休診中の施設は、外書きです。</t>
    <rPh sb="8" eb="10">
      <t>キュウシ</t>
    </rPh>
    <rPh sb="10" eb="11">
      <t>オヨ</t>
    </rPh>
    <rPh sb="12" eb="16">
      <t>イチネンイジョウ</t>
    </rPh>
    <rPh sb="17" eb="20">
      <t>キュウシンチュウ</t>
    </rPh>
    <rPh sb="21" eb="23">
      <t>シセツ</t>
    </rPh>
    <rPh sb="25" eb="26">
      <t>ソト</t>
    </rPh>
    <rPh sb="26" eb="27">
      <t>ガ</t>
    </rPh>
    <phoneticPr fontId="2"/>
  </si>
  <si>
    <t>資料　山形県健康福祉部健康福祉企画課（保健福祉統計年報）</t>
    <rPh sb="11" eb="13">
      <t>ケンコウ</t>
    </rPh>
    <rPh sb="13" eb="15">
      <t>フクシ</t>
    </rPh>
    <rPh sb="15" eb="18">
      <t>キカクカ</t>
    </rPh>
    <rPh sb="21" eb="23">
      <t>フクシ</t>
    </rPh>
    <phoneticPr fontId="2"/>
  </si>
  <si>
    <t>-</t>
    <phoneticPr fontId="2"/>
  </si>
  <si>
    <t>　　　　大石田町</t>
    <rPh sb="4" eb="8">
      <t>オオイシダマチ</t>
    </rPh>
    <phoneticPr fontId="2"/>
  </si>
  <si>
    <t>　　　　大 江 町</t>
    <rPh sb="4" eb="9">
      <t>オオエマチ</t>
    </rPh>
    <phoneticPr fontId="2"/>
  </si>
  <si>
    <t>　　　　朝 日 町</t>
    <rPh sb="4" eb="9">
      <t>アサヒマチ</t>
    </rPh>
    <phoneticPr fontId="2"/>
  </si>
  <si>
    <t>　　　　西 川 町</t>
    <rPh sb="4" eb="9">
      <t>ニシカワマチ</t>
    </rPh>
    <phoneticPr fontId="2"/>
  </si>
  <si>
    <t>　　　　河 北 町</t>
    <rPh sb="4" eb="9">
      <t>カホクチョウ</t>
    </rPh>
    <phoneticPr fontId="2"/>
  </si>
  <si>
    <t>　　　　中 山 町</t>
    <phoneticPr fontId="2"/>
  </si>
  <si>
    <t>　　　　山 辺 町</t>
    <phoneticPr fontId="2"/>
  </si>
  <si>
    <t>　　　　尾花沢市</t>
    <rPh sb="4" eb="8">
      <t>オバナザワシ</t>
    </rPh>
    <phoneticPr fontId="2"/>
  </si>
  <si>
    <t>　　　　東 根 市</t>
    <rPh sb="4" eb="9">
      <t>ヒガシネシ</t>
    </rPh>
    <phoneticPr fontId="2"/>
  </si>
  <si>
    <t>　　　　天 童 市</t>
    <phoneticPr fontId="2"/>
  </si>
  <si>
    <t>　　　　村 山 市</t>
    <rPh sb="4" eb="7">
      <t>ムラ</t>
    </rPh>
    <rPh sb="8" eb="9">
      <t>シ</t>
    </rPh>
    <phoneticPr fontId="2"/>
  </si>
  <si>
    <t>　　　　上 山 市</t>
    <phoneticPr fontId="2"/>
  </si>
  <si>
    <t>　　　　寒河江市</t>
    <rPh sb="4" eb="7">
      <t>サガエ</t>
    </rPh>
    <rPh sb="7" eb="8">
      <t>シ</t>
    </rPh>
    <phoneticPr fontId="2"/>
  </si>
  <si>
    <t>　　　　山 形 市</t>
    <phoneticPr fontId="2"/>
  </si>
  <si>
    <t>病床数</t>
  </si>
  <si>
    <t>診療所数</t>
  </si>
  <si>
    <t>うち病床のある歯科診療所</t>
  </si>
  <si>
    <t>総　数</t>
  </si>
  <si>
    <t>うち病床のある一般診療所</t>
  </si>
  <si>
    <t>病院数</t>
  </si>
  <si>
    <t>区　分</t>
    <phoneticPr fontId="2"/>
  </si>
  <si>
    <t>歯科診療所</t>
    <phoneticPr fontId="2"/>
  </si>
  <si>
    <t>一般診療所</t>
    <phoneticPr fontId="2"/>
  </si>
  <si>
    <t>病　院</t>
    <phoneticPr fontId="2"/>
  </si>
  <si>
    <t>　医療施設には、往診のみの診療所、助産所、介護老人保健施設は除きます。</t>
    <rPh sb="1" eb="3">
      <t>イリョウ</t>
    </rPh>
    <rPh sb="3" eb="5">
      <t>シセツ</t>
    </rPh>
    <rPh sb="8" eb="10">
      <t>オウシン</t>
    </rPh>
    <rPh sb="13" eb="16">
      <t>シンリョウジョ</t>
    </rPh>
    <rPh sb="17" eb="19">
      <t>ジョサン</t>
    </rPh>
    <rPh sb="19" eb="20">
      <t>ショ</t>
    </rPh>
    <rPh sb="21" eb="23">
      <t>カイゴ</t>
    </rPh>
    <rPh sb="23" eb="25">
      <t>ロウジン</t>
    </rPh>
    <rPh sb="25" eb="27">
      <t>ホケン</t>
    </rPh>
    <rPh sb="27" eb="29">
      <t>シセツ</t>
    </rPh>
    <rPh sb="30" eb="31">
      <t>ノゾ</t>
    </rPh>
    <phoneticPr fontId="2"/>
  </si>
  <si>
    <t xml:space="preserve">   30</t>
    <phoneticPr fontId="2"/>
  </si>
  <si>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</si>
  <si>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</si>
  <si>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</si>
  <si>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</si>
  <si>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</si>
  <si>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</si>
  <si>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</si>
  <si>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</si>
  <si>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</si>
  <si>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</si>
  <si>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phoneticPr fontId="2"/>
  </si>
  <si>
    <t xml:space="preserve">   18</t>
  </si>
  <si>
    <t xml:space="preserve">   17</t>
  </si>
  <si>
    <t xml:space="preserve">   16</t>
  </si>
  <si>
    <t xml:space="preserve">   15</t>
  </si>
  <si>
    <t>平成14年</t>
    <rPh sb="0" eb="2">
      <t>ヘイセイ</t>
    </rPh>
    <phoneticPr fontId="2"/>
  </si>
  <si>
    <t>一  般</t>
    <phoneticPr fontId="2"/>
  </si>
  <si>
    <t>療　養</t>
    <rPh sb="0" eb="1">
      <t>リョウ</t>
    </rPh>
    <rPh sb="2" eb="3">
      <t>オサム</t>
    </rPh>
    <phoneticPr fontId="2"/>
  </si>
  <si>
    <t>結  核</t>
    <phoneticPr fontId="2"/>
  </si>
  <si>
    <t>感染症</t>
    <rPh sb="0" eb="3">
      <t>カンセンショウ</t>
    </rPh>
    <phoneticPr fontId="2"/>
  </si>
  <si>
    <t>精  神</t>
    <phoneticPr fontId="2"/>
  </si>
  <si>
    <t>総  数</t>
    <phoneticPr fontId="2"/>
  </si>
  <si>
    <t>病  床  数</t>
    <phoneticPr fontId="2"/>
  </si>
  <si>
    <t>区　分</t>
    <rPh sb="0" eb="1">
      <t>ク</t>
    </rPh>
    <rPh sb="2" eb="3">
      <t>フン</t>
    </rPh>
    <phoneticPr fontId="2"/>
  </si>
  <si>
    <t>一    般    病    院</t>
    <phoneticPr fontId="2"/>
  </si>
  <si>
    <t>精神病院</t>
    <phoneticPr fontId="2"/>
  </si>
  <si>
    <t>総　数</t>
    <phoneticPr fontId="2"/>
  </si>
  <si>
    <t>　なお、病床数については医療法に基づいたものです。</t>
    <rPh sb="4" eb="6">
      <t>ビョウショウ</t>
    </rPh>
    <rPh sb="6" eb="7">
      <t>スウ</t>
    </rPh>
    <rPh sb="12" eb="15">
      <t>イリョウホウ</t>
    </rPh>
    <rPh sb="16" eb="17">
      <t>モト</t>
    </rPh>
    <phoneticPr fontId="2"/>
  </si>
  <si>
    <t>　この表は、各年10月1日現在であり、市内に所在する病院（病床数20以上）について計上したものです。</t>
    <rPh sb="19" eb="21">
      <t>シナイ</t>
    </rPh>
    <rPh sb="22" eb="24">
      <t>ショザイ</t>
    </rPh>
    <rPh sb="26" eb="28">
      <t>ビョウイン</t>
    </rPh>
    <rPh sb="29" eb="31">
      <t>ビョウショウ</t>
    </rPh>
    <rPh sb="31" eb="32">
      <t>スウ</t>
    </rPh>
    <rPh sb="34" eb="36">
      <t>イジョウ</t>
    </rPh>
    <rPh sb="41" eb="43">
      <t>ケイジョウ</t>
    </rPh>
    <phoneticPr fontId="2"/>
  </si>
  <si>
    <t>１３－２  種類別病院数及び病床数</t>
    <phoneticPr fontId="2"/>
  </si>
  <si>
    <t>　　医師、歯科医師、薬剤師の「その他」は医師、歯科医師、薬剤師の資格とは無関係の業務に従事している者及び無職の者をいう。</t>
    <phoneticPr fontId="2"/>
  </si>
  <si>
    <t>※　医療施設とは病院及び診療所をいう。</t>
    <rPh sb="2" eb="4">
      <t>イリョウ</t>
    </rPh>
    <rPh sb="4" eb="6">
      <t>シセツ</t>
    </rPh>
    <rPh sb="8" eb="10">
      <t>ビョウイン</t>
    </rPh>
    <rPh sb="10" eb="11">
      <t>オヨ</t>
    </rPh>
    <rPh sb="12" eb="15">
      <t>シンリョウジョ</t>
    </rPh>
    <phoneticPr fontId="2"/>
  </si>
  <si>
    <t>資料　山形県健康福祉部健康福祉企画課（保健福祉統計年報）</t>
    <rPh sb="6" eb="8">
      <t>ケンコウ</t>
    </rPh>
    <rPh sb="11" eb="13">
      <t>ケンコウ</t>
    </rPh>
    <rPh sb="13" eb="15">
      <t>フクシ</t>
    </rPh>
    <rPh sb="15" eb="17">
      <t>キカク</t>
    </rPh>
    <rPh sb="17" eb="18">
      <t>カ</t>
    </rPh>
    <rPh sb="21" eb="23">
      <t>フクシ</t>
    </rPh>
    <phoneticPr fontId="2"/>
  </si>
  <si>
    <t>平成30年</t>
    <rPh sb="0" eb="1">
      <t>ヘイセイ</t>
    </rPh>
    <rPh sb="3" eb="4">
      <t>ネン</t>
    </rPh>
    <phoneticPr fontId="2"/>
  </si>
  <si>
    <t xml:space="preserve">    28</t>
    <phoneticPr fontId="2"/>
  </si>
  <si>
    <t xml:space="preserve">    26</t>
    <phoneticPr fontId="2"/>
  </si>
  <si>
    <t>平成24年</t>
    <rPh sb="0" eb="2">
      <t>ヘイセイ</t>
    </rPh>
    <rPh sb="4" eb="5">
      <t>ネン</t>
    </rPh>
    <phoneticPr fontId="2"/>
  </si>
  <si>
    <t>その他</t>
    <rPh sb="2" eb="3">
      <t>タ</t>
    </rPh>
    <phoneticPr fontId="2"/>
  </si>
  <si>
    <t>薬局・医療施設以外の従事者</t>
    <rPh sb="0" eb="2">
      <t>ヤッキョク</t>
    </rPh>
    <rPh sb="3" eb="5">
      <t>イリョウ</t>
    </rPh>
    <rPh sb="5" eb="7">
      <t>シセツ</t>
    </rPh>
    <rPh sb="7" eb="9">
      <t>イガイ</t>
    </rPh>
    <rPh sb="10" eb="13">
      <t>ジュウジシャ</t>
    </rPh>
    <phoneticPr fontId="2"/>
  </si>
  <si>
    <t>医療施設の従事者</t>
    <rPh sb="0" eb="2">
      <t>イリョウ</t>
    </rPh>
    <rPh sb="2" eb="4">
      <t>シセツ</t>
    </rPh>
    <rPh sb="5" eb="8">
      <t>ジュウジシャ</t>
    </rPh>
    <phoneticPr fontId="2"/>
  </si>
  <si>
    <t>薬局の従事者</t>
    <rPh sb="0" eb="2">
      <t>ヤッキョク</t>
    </rPh>
    <rPh sb="3" eb="6">
      <t>ジュウジシャ</t>
    </rPh>
    <phoneticPr fontId="2"/>
  </si>
  <si>
    <t>総数</t>
    <rPh sb="0" eb="2">
      <t>ソウスウ</t>
    </rPh>
    <phoneticPr fontId="2"/>
  </si>
  <si>
    <t>医療施設以外の従事者</t>
    <rPh sb="0" eb="2">
      <t>イリョウ</t>
    </rPh>
    <rPh sb="2" eb="4">
      <t>シセツ</t>
    </rPh>
    <rPh sb="4" eb="6">
      <t>イガイ</t>
    </rPh>
    <rPh sb="7" eb="10">
      <t>ジュウジシャ</t>
    </rPh>
    <phoneticPr fontId="2"/>
  </si>
  <si>
    <t>医療施設・介護老健施設以外の従事者</t>
    <rPh sb="0" eb="2">
      <t>イリョウ</t>
    </rPh>
    <rPh sb="2" eb="4">
      <t>シセツ</t>
    </rPh>
    <rPh sb="5" eb="7">
      <t>カイゴ</t>
    </rPh>
    <rPh sb="7" eb="8">
      <t>ロウ</t>
    </rPh>
    <rPh sb="8" eb="9">
      <t>ケン</t>
    </rPh>
    <rPh sb="9" eb="11">
      <t>シセツ</t>
    </rPh>
    <rPh sb="11" eb="13">
      <t>イガイ</t>
    </rPh>
    <rPh sb="14" eb="17">
      <t>ジュウジシャ</t>
    </rPh>
    <phoneticPr fontId="2"/>
  </si>
  <si>
    <t>介護老人保険施設の従事者</t>
    <rPh sb="0" eb="2">
      <t>カイゴ</t>
    </rPh>
    <rPh sb="2" eb="4">
      <t>ロウジン</t>
    </rPh>
    <rPh sb="4" eb="6">
      <t>ホケン</t>
    </rPh>
    <rPh sb="6" eb="8">
      <t>シセツ</t>
    </rPh>
    <rPh sb="9" eb="12">
      <t>ジュウジシャ</t>
    </rPh>
    <phoneticPr fontId="2"/>
  </si>
  <si>
    <t>薬剤師</t>
  </si>
  <si>
    <t>歯科医師</t>
    <phoneticPr fontId="2"/>
  </si>
  <si>
    <t>医　師</t>
  </si>
  <si>
    <t>　この表は、各年末現在のものです。</t>
    <rPh sb="6" eb="7">
      <t>カク</t>
    </rPh>
    <rPh sb="7" eb="8">
      <t>ネン</t>
    </rPh>
    <rPh sb="8" eb="9">
      <t>マツ</t>
    </rPh>
    <rPh sb="9" eb="11">
      <t>ゲンザイ</t>
    </rPh>
    <phoneticPr fontId="2"/>
  </si>
  <si>
    <t>１３－３　医師・歯科医師・薬剤師数、業務の種類・保健所（従業地）</t>
    <rPh sb="5" eb="7">
      <t>イシ</t>
    </rPh>
    <rPh sb="8" eb="10">
      <t>シカ</t>
    </rPh>
    <rPh sb="10" eb="12">
      <t>イシ</t>
    </rPh>
    <rPh sb="13" eb="16">
      <t>ヤクザイシ</t>
    </rPh>
    <rPh sb="16" eb="17">
      <t>スウ</t>
    </rPh>
    <rPh sb="18" eb="20">
      <t>ギョウム</t>
    </rPh>
    <rPh sb="21" eb="23">
      <t>シュルイ</t>
    </rPh>
    <rPh sb="24" eb="27">
      <t>ホケンジョ</t>
    </rPh>
    <rPh sb="28" eb="30">
      <t>ジュウギョウ</t>
    </rPh>
    <rPh sb="30" eb="31">
      <t>チ</t>
    </rPh>
    <phoneticPr fontId="2"/>
  </si>
  <si>
    <t>資料　市立病院済生館管理課　</t>
    <phoneticPr fontId="2"/>
  </si>
  <si>
    <t>-</t>
  </si>
  <si>
    <t>30</t>
    <phoneticPr fontId="2"/>
  </si>
  <si>
    <t>29</t>
  </si>
  <si>
    <t>28</t>
  </si>
  <si>
    <t>27</t>
    <phoneticPr fontId="2"/>
  </si>
  <si>
    <t>その他</t>
  </si>
  <si>
    <t>技術員</t>
  </si>
  <si>
    <t>検査技師</t>
  </si>
  <si>
    <t>技  師</t>
    <rPh sb="0" eb="4">
      <t>ギシ</t>
    </rPh>
    <phoneticPr fontId="2"/>
  </si>
  <si>
    <t>補助者</t>
  </si>
  <si>
    <t>事務員</t>
    <phoneticPr fontId="2"/>
  </si>
  <si>
    <t>その他の</t>
  </si>
  <si>
    <t>臨  床</t>
    <phoneticPr fontId="2"/>
  </si>
  <si>
    <t>放射線</t>
    <phoneticPr fontId="2"/>
  </si>
  <si>
    <t>看  護</t>
    <phoneticPr fontId="2"/>
  </si>
  <si>
    <t>准看護師</t>
    <rPh sb="3" eb="4">
      <t>シ</t>
    </rPh>
    <phoneticPr fontId="2"/>
  </si>
  <si>
    <t>看護師</t>
    <rPh sb="2" eb="3">
      <t>シ</t>
    </rPh>
    <phoneticPr fontId="2"/>
  </si>
  <si>
    <t>管理栄養士</t>
    <rPh sb="0" eb="2">
      <t>カンリ</t>
    </rPh>
    <phoneticPr fontId="2"/>
  </si>
  <si>
    <t>歯科医師</t>
  </si>
  <si>
    <t>　この表は、各年度末現在のものです。</t>
    <phoneticPr fontId="2"/>
  </si>
  <si>
    <t>１３－４　市立病院済生館の医療従事者数</t>
    <phoneticPr fontId="2"/>
  </si>
  <si>
    <r>
      <t>外来患者</t>
    </r>
    <r>
      <rPr>
        <sz val="9"/>
        <rFont val="HGSｺﾞｼｯｸM"/>
        <family val="3"/>
        <charset val="128"/>
      </rPr>
      <t>（延べ人員）</t>
    </r>
    <phoneticPr fontId="2"/>
  </si>
  <si>
    <r>
      <t>入院患者</t>
    </r>
    <r>
      <rPr>
        <sz val="9"/>
        <rFont val="HGSｺﾞｼｯｸM"/>
        <family val="3"/>
        <charset val="128"/>
      </rPr>
      <t>（延べ人員）</t>
    </r>
    <phoneticPr fontId="2"/>
  </si>
  <si>
    <t>歯　科</t>
  </si>
  <si>
    <t>麻酔科</t>
  </si>
  <si>
    <t>放射線科</t>
  </si>
  <si>
    <t>眼　科</t>
  </si>
  <si>
    <t>産婦人科</t>
  </si>
  <si>
    <t>泌尿器科</t>
  </si>
  <si>
    <t>皮膚科</t>
  </si>
  <si>
    <t>精神科</t>
  </si>
  <si>
    <t>脳神経外科</t>
    <rPh sb="3" eb="4">
      <t>ゲ</t>
    </rPh>
    <phoneticPr fontId="2"/>
  </si>
  <si>
    <t>整形外科</t>
  </si>
  <si>
    <t>外　科</t>
  </si>
  <si>
    <t>小児科</t>
  </si>
  <si>
    <t>内　科</t>
  </si>
  <si>
    <t>循環器内科</t>
    <rPh sb="0" eb="3">
      <t>ジュンカンキ</t>
    </rPh>
    <rPh sb="3" eb="5">
      <t>ナイカ</t>
    </rPh>
    <phoneticPr fontId="2"/>
  </si>
  <si>
    <t>呼吸器内科</t>
    <rPh sb="0" eb="3">
      <t>コキュウキ</t>
    </rPh>
    <rPh sb="3" eb="5">
      <t>ナイカ</t>
    </rPh>
    <phoneticPr fontId="2"/>
  </si>
  <si>
    <t>消化器内科</t>
    <rPh sb="0" eb="2">
      <t>ショウカ</t>
    </rPh>
    <rPh sb="2" eb="3">
      <t>キ</t>
    </rPh>
    <rPh sb="3" eb="4">
      <t>ナイ</t>
    </rPh>
    <rPh sb="4" eb="5">
      <t>カ</t>
    </rPh>
    <phoneticPr fontId="2"/>
  </si>
  <si>
    <t>区分</t>
    <rPh sb="0" eb="2">
      <t>クブン</t>
    </rPh>
    <phoneticPr fontId="2"/>
  </si>
  <si>
    <t>１３－５　市立病院済生館の診療科別患者数</t>
    <phoneticPr fontId="2"/>
  </si>
  <si>
    <t>　　（注）：平成18年4月～「尿路性器系の疾患」から「腎尿路生殖器系の疾患」へ名称変更となりました。</t>
    <rPh sb="3" eb="4">
      <t>チュウ</t>
    </rPh>
    <rPh sb="6" eb="8">
      <t>ヘイセイ</t>
    </rPh>
    <rPh sb="10" eb="11">
      <t>ネン</t>
    </rPh>
    <rPh sb="12" eb="13">
      <t>ツキ</t>
    </rPh>
    <rPh sb="39" eb="41">
      <t>メイショウ</t>
    </rPh>
    <rPh sb="41" eb="43">
      <t>ヘンコウ</t>
    </rPh>
    <phoneticPr fontId="2"/>
  </si>
  <si>
    <t>資料　山形県健康福祉部健康福祉企画課（保健福祉統計年報-死因別死亡数を10万人単位の10月1日人口で割った値）</t>
    <rPh sb="6" eb="8">
      <t>ケンコウ</t>
    </rPh>
    <rPh sb="11" eb="13">
      <t>ケンコウ</t>
    </rPh>
    <rPh sb="13" eb="15">
      <t>フクシ</t>
    </rPh>
    <rPh sb="15" eb="18">
      <t>キカクカ</t>
    </rPh>
    <rPh sb="21" eb="23">
      <t>フクシ</t>
    </rPh>
    <rPh sb="28" eb="30">
      <t>シイン</t>
    </rPh>
    <rPh sb="30" eb="31">
      <t>ベツ</t>
    </rPh>
    <rPh sb="31" eb="33">
      <t>シボウ</t>
    </rPh>
    <rPh sb="33" eb="34">
      <t>スウ</t>
    </rPh>
    <rPh sb="37" eb="39">
      <t>マンニン</t>
    </rPh>
    <rPh sb="39" eb="41">
      <t>タンイ</t>
    </rPh>
    <rPh sb="44" eb="45">
      <t>ガツ</t>
    </rPh>
    <rPh sb="46" eb="47">
      <t>ニチ</t>
    </rPh>
    <rPh sb="47" eb="49">
      <t>ジンコウ</t>
    </rPh>
    <rPh sb="50" eb="51">
      <t>ワ</t>
    </rPh>
    <rPh sb="53" eb="54">
      <t>アタイ</t>
    </rPh>
    <phoneticPr fontId="2"/>
  </si>
  <si>
    <t xml:space="preserve">   29</t>
    <phoneticPr fontId="2"/>
  </si>
  <si>
    <t xml:space="preserve">   28</t>
    <phoneticPr fontId="2"/>
  </si>
  <si>
    <t xml:space="preserve">   25</t>
    <phoneticPr fontId="2"/>
  </si>
  <si>
    <t xml:space="preserve">   21</t>
    <phoneticPr fontId="2"/>
  </si>
  <si>
    <t>平成14年</t>
    <rPh sb="0" eb="2">
      <t>ヘイセイ</t>
    </rPh>
    <rPh sb="4" eb="5">
      <t>ネン</t>
    </rPh>
    <phoneticPr fontId="2"/>
  </si>
  <si>
    <t>気管、気管支及び肺の悪性新生物</t>
  </si>
  <si>
    <t>胃の悪性
新生物</t>
    <phoneticPr fontId="2"/>
  </si>
  <si>
    <t>自殺</t>
    <phoneticPr fontId="2"/>
  </si>
  <si>
    <t>不慮の事故</t>
    <phoneticPr fontId="2"/>
  </si>
  <si>
    <t>老  衰</t>
    <phoneticPr fontId="2"/>
  </si>
  <si>
    <t>肺  炎</t>
    <phoneticPr fontId="2"/>
  </si>
  <si>
    <t>脳血管
疾患</t>
    <phoneticPr fontId="2"/>
  </si>
  <si>
    <t>心疾患
（高血圧性を除く）</t>
    <phoneticPr fontId="2"/>
  </si>
  <si>
    <t>高血圧性疾患</t>
    <phoneticPr fontId="2"/>
  </si>
  <si>
    <t>糖尿病</t>
  </si>
  <si>
    <t>悪性
新生物</t>
    <rPh sb="3" eb="6">
      <t>シンセイブツ</t>
    </rPh>
    <phoneticPr fontId="2"/>
  </si>
  <si>
    <t>傷病・死亡の外因</t>
    <rPh sb="3" eb="5">
      <t>シボウ</t>
    </rPh>
    <rPh sb="6" eb="7">
      <t>ガイ</t>
    </rPh>
    <rPh sb="7" eb="8">
      <t>イン</t>
    </rPh>
    <phoneticPr fontId="2"/>
  </si>
  <si>
    <t>症状・徴候及び
異常臨床所見・
異常検査所見で
他に分類されないもの</t>
    <rPh sb="0" eb="2">
      <t>ショウジョウ</t>
    </rPh>
    <rPh sb="8" eb="10">
      <t>イジョウ</t>
    </rPh>
    <rPh sb="10" eb="12">
      <t>リンショウ</t>
    </rPh>
    <rPh sb="24" eb="25">
      <t>タ</t>
    </rPh>
    <phoneticPr fontId="2"/>
  </si>
  <si>
    <t>先天奇形・変形及び
染色体の
異常</t>
    <rPh sb="3" eb="4">
      <t>ケイ</t>
    </rPh>
    <phoneticPr fontId="2"/>
  </si>
  <si>
    <t>周産期に
発生した
病態</t>
    <phoneticPr fontId="2"/>
  </si>
  <si>
    <t>妊娠・分娩及び
産じょく</t>
    <phoneticPr fontId="2"/>
  </si>
  <si>
    <t>腎尿路生殖器系の疾患（※注）</t>
    <rPh sb="0" eb="1">
      <t>ジン</t>
    </rPh>
    <rPh sb="1" eb="3">
      <t>ニョウロ</t>
    </rPh>
    <rPh sb="3" eb="6">
      <t>セイショクキ</t>
    </rPh>
    <rPh sb="6" eb="7">
      <t>ケイ</t>
    </rPh>
    <rPh sb="8" eb="10">
      <t>シッカン</t>
    </rPh>
    <rPh sb="12" eb="13">
      <t>チュウ</t>
    </rPh>
    <phoneticPr fontId="2"/>
  </si>
  <si>
    <t>筋骨格系
及び結合
組織の疾患</t>
    <rPh sb="5" eb="6">
      <t>オヨ</t>
    </rPh>
    <phoneticPr fontId="2"/>
  </si>
  <si>
    <t>皮膚及び
皮下組織の疾患</t>
    <phoneticPr fontId="2"/>
  </si>
  <si>
    <t>消化器系の疾患</t>
    <phoneticPr fontId="2"/>
  </si>
  <si>
    <t>呼吸器系の疾患</t>
    <rPh sb="3" eb="4">
      <t>ケイ</t>
    </rPh>
    <rPh sb="5" eb="6">
      <t>シツ</t>
    </rPh>
    <rPh sb="6" eb="7">
      <t>ワズラ</t>
    </rPh>
    <phoneticPr fontId="2"/>
  </si>
  <si>
    <t>循環器系の疾患</t>
    <rPh sb="3" eb="4">
      <t>ケイ</t>
    </rPh>
    <rPh sb="5" eb="6">
      <t>シツ</t>
    </rPh>
    <rPh sb="6" eb="7">
      <t>ワズラ</t>
    </rPh>
    <phoneticPr fontId="2"/>
  </si>
  <si>
    <t>神経系の疾患</t>
    <phoneticPr fontId="2"/>
  </si>
  <si>
    <t>精神及び
行動の障害</t>
    <phoneticPr fontId="2"/>
  </si>
  <si>
    <t>内分泌・栄養及び代謝疾患</t>
    <rPh sb="4" eb="5">
      <t>エイ</t>
    </rPh>
    <rPh sb="5" eb="6">
      <t>オサム</t>
    </rPh>
    <rPh sb="6" eb="7">
      <t>オヨ</t>
    </rPh>
    <phoneticPr fontId="2"/>
  </si>
  <si>
    <t>血液及び
造血器の
疾患並びに免疫機構の障害</t>
    <rPh sb="17" eb="19">
      <t>キコウ</t>
    </rPh>
    <phoneticPr fontId="2"/>
  </si>
  <si>
    <t>新生物</t>
  </si>
  <si>
    <t>感染症
及び
寄生虫症</t>
    <rPh sb="4" eb="5">
      <t>オヨ</t>
    </rPh>
    <phoneticPr fontId="2"/>
  </si>
  <si>
    <t>　この表は、人口10万人に対する数値です。</t>
    <phoneticPr fontId="2"/>
  </si>
  <si>
    <t>１３－６　特定死因別死亡率</t>
    <phoneticPr fontId="2"/>
  </si>
  <si>
    <t>資料　村山保健所</t>
    <rPh sb="3" eb="5">
      <t>ムラヤマ</t>
    </rPh>
    <rPh sb="5" eb="8">
      <t>ホケンジョ</t>
    </rPh>
    <phoneticPr fontId="2"/>
  </si>
  <si>
    <t>26</t>
  </si>
  <si>
    <t>平成25年度</t>
    <rPh sb="0" eb="1">
      <t>ヘイセイ</t>
    </rPh>
    <rPh sb="3" eb="4">
      <t>ネン</t>
    </rPh>
    <rPh sb="4" eb="5">
      <t>ド</t>
    </rPh>
    <phoneticPr fontId="15"/>
  </si>
  <si>
    <t>コレラ</t>
  </si>
  <si>
    <t>急性灰白髄炎</t>
    <rPh sb="3" eb="4">
      <t>ハク</t>
    </rPh>
    <rPh sb="4" eb="5">
      <t>ズイ</t>
    </rPh>
    <rPh sb="5" eb="6">
      <t>エン</t>
    </rPh>
    <phoneticPr fontId="2"/>
  </si>
  <si>
    <t>ジフテリア</t>
    <phoneticPr fontId="2"/>
  </si>
  <si>
    <t>パラチフス</t>
    <phoneticPr fontId="2"/>
  </si>
  <si>
    <t>腸チフス</t>
  </si>
  <si>
    <t>赤　痢             (細菌性赤痢)</t>
    <phoneticPr fontId="2"/>
  </si>
  <si>
    <t>１３－７　主な感染症患者の発生数</t>
    <rPh sb="7" eb="10">
      <t>カンセンショウ</t>
    </rPh>
    <phoneticPr fontId="2"/>
  </si>
  <si>
    <t>資料　山形県健康福祉部健康福祉企画課（保健福祉統計年報）</t>
    <rPh sb="3" eb="6">
      <t>ヤマガタケン</t>
    </rPh>
    <rPh sb="6" eb="8">
      <t>ケンコウ</t>
    </rPh>
    <rPh sb="8" eb="10">
      <t>フクシ</t>
    </rPh>
    <rPh sb="10" eb="11">
      <t>ブ</t>
    </rPh>
    <rPh sb="11" eb="13">
      <t>ケンコウ</t>
    </rPh>
    <rPh sb="13" eb="15">
      <t>フクシ</t>
    </rPh>
    <rPh sb="15" eb="18">
      <t>キカクカ</t>
    </rPh>
    <rPh sb="19" eb="21">
      <t>ホケン</t>
    </rPh>
    <rPh sb="21" eb="23">
      <t>フクシ</t>
    </rPh>
    <rPh sb="23" eb="25">
      <t>トウケイ</t>
    </rPh>
    <rPh sb="25" eb="27">
      <t>ネンポウ</t>
    </rPh>
    <phoneticPr fontId="2"/>
  </si>
  <si>
    <t>不　詳</t>
  </si>
  <si>
    <t>人工死産</t>
    <phoneticPr fontId="2"/>
  </si>
  <si>
    <t>自然死産</t>
    <phoneticPr fontId="2"/>
  </si>
  <si>
    <t>女</t>
  </si>
  <si>
    <t>男</t>
  </si>
  <si>
    <t>周産期死亡数</t>
    <phoneticPr fontId="2"/>
  </si>
  <si>
    <t>死産数</t>
    <rPh sb="2" eb="3">
      <t>スウ</t>
    </rPh>
    <phoneticPr fontId="2"/>
  </si>
  <si>
    <t>新生児死亡数</t>
    <rPh sb="3" eb="6">
      <t>シボウスウ</t>
    </rPh>
    <phoneticPr fontId="2"/>
  </si>
  <si>
    <t>乳児死亡数</t>
    <phoneticPr fontId="2"/>
  </si>
  <si>
    <t>１３－８　乳児・新生児死亡数及び死産数</t>
    <rPh sb="10" eb="11">
      <t>ジ</t>
    </rPh>
    <phoneticPr fontId="2"/>
  </si>
  <si>
    <t>　　（注）：自然増加率については、山形市企画調整課調べです。</t>
    <rPh sb="3" eb="4">
      <t>チュウ</t>
    </rPh>
    <rPh sb="6" eb="8">
      <t>シゼン</t>
    </rPh>
    <rPh sb="8" eb="10">
      <t>ゾウカ</t>
    </rPh>
    <rPh sb="10" eb="11">
      <t>リツ</t>
    </rPh>
    <rPh sb="17" eb="20">
      <t>ヤマガタシ</t>
    </rPh>
    <rPh sb="20" eb="22">
      <t>キカク</t>
    </rPh>
    <rPh sb="22" eb="25">
      <t>チョウセイカ</t>
    </rPh>
    <rPh sb="25" eb="26">
      <t>シラ</t>
    </rPh>
    <phoneticPr fontId="2"/>
  </si>
  <si>
    <t xml:space="preserve">   19</t>
  </si>
  <si>
    <t>平成15年</t>
    <rPh sb="0" eb="2">
      <t>ヘイセイ</t>
    </rPh>
    <phoneticPr fontId="2"/>
  </si>
  <si>
    <t>（人口千対）</t>
  </si>
  <si>
    <t>死 産</t>
  </si>
  <si>
    <t>（出生千対）</t>
  </si>
  <si>
    <t>不 詳</t>
  </si>
  <si>
    <t>人 工</t>
  </si>
  <si>
    <t>自 然</t>
  </si>
  <si>
    <t>総 数</t>
  </si>
  <si>
    <t>死亡率</t>
  </si>
  <si>
    <t>増加率</t>
  </si>
  <si>
    <t>離婚率</t>
  </si>
  <si>
    <t>婚姻率</t>
  </si>
  <si>
    <t>死産率（出産千対）</t>
  </si>
  <si>
    <t>新生児</t>
  </si>
  <si>
    <t>乳　児</t>
  </si>
  <si>
    <t>自　然</t>
  </si>
  <si>
    <t>出生率</t>
  </si>
  <si>
    <t>　この表は、小数点第１位未満を四捨五入したので総数と一致しない場合があります。</t>
    <phoneticPr fontId="2"/>
  </si>
  <si>
    <t>１３－９　人口動態率</t>
    <phoneticPr fontId="2"/>
  </si>
  <si>
    <t xml:space="preserve">   23</t>
    <phoneticPr fontId="2"/>
  </si>
  <si>
    <t>女</t>
    <phoneticPr fontId="2"/>
  </si>
  <si>
    <t>男</t>
    <phoneticPr fontId="2"/>
  </si>
  <si>
    <t>以　上</t>
  </si>
  <si>
    <t>４．５㎏</t>
  </si>
  <si>
    <t>４．０㎏</t>
  </si>
  <si>
    <t>３．５㎏</t>
  </si>
  <si>
    <t>３．０㎏</t>
  </si>
  <si>
    <t>２．５㎏</t>
  </si>
  <si>
    <t>２．０㎏</t>
  </si>
  <si>
    <t>１．５㎏</t>
  </si>
  <si>
    <t>未満</t>
    <rPh sb="0" eb="2">
      <t>ミマン</t>
    </rPh>
    <phoneticPr fontId="2"/>
  </si>
  <si>
    <t>～</t>
  </si>
  <si>
    <t>1．５㎏</t>
  </si>
  <si>
    <t>1．０㎏</t>
  </si>
  <si>
    <t>１３－１０　出生時の体重別出生数</t>
    <rPh sb="8" eb="9">
      <t>ジ</t>
    </rPh>
    <phoneticPr fontId="2"/>
  </si>
  <si>
    <t>　　　※  平成28年度（H28.10.1～）よりB型肝炎予防接種が、定期接種に追加されました。</t>
    <rPh sb="6" eb="8">
      <t>ヘイセイ</t>
    </rPh>
    <rPh sb="10" eb="12">
      <t>ネンド</t>
    </rPh>
    <rPh sb="26" eb="27">
      <t>ガタ</t>
    </rPh>
    <rPh sb="27" eb="29">
      <t>カンエン</t>
    </rPh>
    <rPh sb="29" eb="31">
      <t>ヨボウ</t>
    </rPh>
    <rPh sb="31" eb="33">
      <t>セッシュ</t>
    </rPh>
    <rPh sb="35" eb="37">
      <t>テイキ</t>
    </rPh>
    <rPh sb="37" eb="39">
      <t>セッシュ</t>
    </rPh>
    <rPh sb="40" eb="42">
      <t>ツイカ</t>
    </rPh>
    <phoneticPr fontId="2"/>
  </si>
  <si>
    <t>　　　※  平成28年度は、麻しん風しん混合ワクチンの供給不足により、麻しん及び風しん単抗原ワクチンの接種実績がありました。</t>
    <rPh sb="6" eb="8">
      <t>ヘイセイ</t>
    </rPh>
    <rPh sb="10" eb="12">
      <t>ネンド</t>
    </rPh>
    <rPh sb="14" eb="15">
      <t>マ</t>
    </rPh>
    <rPh sb="17" eb="18">
      <t>フウ</t>
    </rPh>
    <rPh sb="20" eb="22">
      <t>コンゴウ</t>
    </rPh>
    <rPh sb="27" eb="29">
      <t>キョウキュウ</t>
    </rPh>
    <rPh sb="29" eb="31">
      <t>ブソク</t>
    </rPh>
    <rPh sb="35" eb="36">
      <t>マ</t>
    </rPh>
    <rPh sb="38" eb="39">
      <t>オヨ</t>
    </rPh>
    <rPh sb="40" eb="41">
      <t>フウ</t>
    </rPh>
    <rPh sb="43" eb="44">
      <t>タン</t>
    </rPh>
    <rPh sb="44" eb="46">
      <t>コウゲン</t>
    </rPh>
    <rPh sb="51" eb="53">
      <t>セッシュ</t>
    </rPh>
    <rPh sb="53" eb="55">
      <t>ジッセキ</t>
    </rPh>
    <phoneticPr fontId="2"/>
  </si>
  <si>
    <t>　　　※  平成26年10月から、水痘と高齢者の肺炎球菌の各予防接種が追加されました。</t>
    <rPh sb="6" eb="8">
      <t>ヘイセイ</t>
    </rPh>
    <rPh sb="10" eb="11">
      <t>ネン</t>
    </rPh>
    <rPh sb="13" eb="14">
      <t>ガツ</t>
    </rPh>
    <rPh sb="17" eb="19">
      <t>スイトウ</t>
    </rPh>
    <rPh sb="20" eb="23">
      <t>コウレイシャ</t>
    </rPh>
    <rPh sb="24" eb="26">
      <t>ハイエン</t>
    </rPh>
    <rPh sb="26" eb="28">
      <t>キュウキン</t>
    </rPh>
    <rPh sb="29" eb="30">
      <t>カク</t>
    </rPh>
    <rPh sb="30" eb="32">
      <t>ヨボウ</t>
    </rPh>
    <rPh sb="32" eb="34">
      <t>セッシュ</t>
    </rPh>
    <rPh sb="35" eb="37">
      <t>ツイカ</t>
    </rPh>
    <phoneticPr fontId="2"/>
  </si>
  <si>
    <t>　　　※  子宮頸がん予防接種は、ワクチンとの因果関係が否定できない副反応が発生したことから、平成25年6月14日より接種の積極的勧奨を差し控えています。</t>
    <rPh sb="6" eb="8">
      <t>シキュウ</t>
    </rPh>
    <rPh sb="8" eb="9">
      <t>ケイ</t>
    </rPh>
    <rPh sb="11" eb="13">
      <t>ヨボウ</t>
    </rPh>
    <rPh sb="13" eb="15">
      <t>セッシュ</t>
    </rPh>
    <rPh sb="23" eb="25">
      <t>インガ</t>
    </rPh>
    <rPh sb="25" eb="27">
      <t>カンケイ</t>
    </rPh>
    <rPh sb="28" eb="30">
      <t>ヒテイ</t>
    </rPh>
    <rPh sb="34" eb="37">
      <t>フクハンノウ</t>
    </rPh>
    <rPh sb="38" eb="40">
      <t>ハッセイ</t>
    </rPh>
    <rPh sb="47" eb="49">
      <t>ヘイセイ</t>
    </rPh>
    <rPh sb="51" eb="52">
      <t>ネン</t>
    </rPh>
    <rPh sb="53" eb="54">
      <t>ツキ</t>
    </rPh>
    <rPh sb="56" eb="57">
      <t>ヒ</t>
    </rPh>
    <rPh sb="59" eb="61">
      <t>セッシュ</t>
    </rPh>
    <rPh sb="62" eb="65">
      <t>セッキョクテキ</t>
    </rPh>
    <rPh sb="65" eb="67">
      <t>カンショウ</t>
    </rPh>
    <rPh sb="68" eb="69">
      <t>サ</t>
    </rPh>
    <rPh sb="70" eb="71">
      <t>ヒカ</t>
    </rPh>
    <phoneticPr fontId="2"/>
  </si>
  <si>
    <t>　　　※  平成25年度から、ヒブ・小児用肺炎球菌・子宮頸がんの各予防接種が追加されました。</t>
    <rPh sb="6" eb="8">
      <t>ヘイセイ</t>
    </rPh>
    <rPh sb="10" eb="12">
      <t>ネンド</t>
    </rPh>
    <rPh sb="18" eb="21">
      <t>ショウニヨウ</t>
    </rPh>
    <rPh sb="21" eb="23">
      <t>ハイエン</t>
    </rPh>
    <rPh sb="23" eb="25">
      <t>キュウキン</t>
    </rPh>
    <rPh sb="26" eb="28">
      <t>シキュウ</t>
    </rPh>
    <rPh sb="28" eb="29">
      <t>ケイ</t>
    </rPh>
    <rPh sb="32" eb="33">
      <t>カク</t>
    </rPh>
    <rPh sb="33" eb="35">
      <t>ヨボウ</t>
    </rPh>
    <rPh sb="35" eb="37">
      <t>セッシュ</t>
    </rPh>
    <rPh sb="38" eb="40">
      <t>ツイカ</t>
    </rPh>
    <phoneticPr fontId="2"/>
  </si>
  <si>
    <t>　　　※  四種混合は、三種混合（ジフテリア、百日ぜき、破傷風）と不活化ポリオの混合ワクチンとして、平成24年11月より接種を開始しました。</t>
    <rPh sb="6" eb="8">
      <t>ヨンシュ</t>
    </rPh>
    <rPh sb="8" eb="10">
      <t>コンゴウ</t>
    </rPh>
    <rPh sb="12" eb="14">
      <t>サンシュ</t>
    </rPh>
    <rPh sb="14" eb="16">
      <t>コンゴウ</t>
    </rPh>
    <rPh sb="23" eb="25">
      <t>ヒャクニチ</t>
    </rPh>
    <rPh sb="28" eb="31">
      <t>ハショウフウ</t>
    </rPh>
    <rPh sb="33" eb="34">
      <t>フ</t>
    </rPh>
    <rPh sb="34" eb="36">
      <t>カツカ</t>
    </rPh>
    <rPh sb="40" eb="42">
      <t>コンゴウ</t>
    </rPh>
    <rPh sb="50" eb="52">
      <t>ヘイセイ</t>
    </rPh>
    <rPh sb="54" eb="55">
      <t>ネン</t>
    </rPh>
    <rPh sb="57" eb="58">
      <t>ガツ</t>
    </rPh>
    <rPh sb="60" eb="62">
      <t>セッシュ</t>
    </rPh>
    <rPh sb="63" eb="65">
      <t>カイシ</t>
    </rPh>
    <phoneticPr fontId="2"/>
  </si>
  <si>
    <t xml:space="preserve">             平成24年度の人数は、生ポリオワクチンと不活化ポリオワクチンの接種人数の合算です。</t>
    <rPh sb="13" eb="15">
      <t>ヘイセイ</t>
    </rPh>
    <rPh sb="17" eb="19">
      <t>ネンド</t>
    </rPh>
    <rPh sb="20" eb="22">
      <t>ニンズウ</t>
    </rPh>
    <rPh sb="24" eb="25">
      <t>ナマ</t>
    </rPh>
    <rPh sb="33" eb="34">
      <t>フ</t>
    </rPh>
    <rPh sb="34" eb="36">
      <t>カツカ</t>
    </rPh>
    <rPh sb="44" eb="46">
      <t>セッシュ</t>
    </rPh>
    <rPh sb="46" eb="48">
      <t>ニンズウ</t>
    </rPh>
    <rPh sb="49" eb="51">
      <t>ガッサン</t>
    </rPh>
    <phoneticPr fontId="2"/>
  </si>
  <si>
    <t>　　　※  急性灰白髄炎は、平成24年9月より、2回接種の生ポリオワクチンではなく、4回接種の不活化ポリオワクチンの接種となりました。</t>
    <rPh sb="6" eb="8">
      <t>キュウセイ</t>
    </rPh>
    <rPh sb="8" eb="9">
      <t>ハイ</t>
    </rPh>
    <rPh sb="9" eb="10">
      <t>ハク</t>
    </rPh>
    <rPh sb="10" eb="11">
      <t>ズイ</t>
    </rPh>
    <rPh sb="11" eb="12">
      <t>エン</t>
    </rPh>
    <rPh sb="14" eb="16">
      <t>ヘイセイ</t>
    </rPh>
    <rPh sb="18" eb="19">
      <t>ネン</t>
    </rPh>
    <rPh sb="20" eb="21">
      <t>ツキ</t>
    </rPh>
    <rPh sb="25" eb="26">
      <t>カイ</t>
    </rPh>
    <rPh sb="26" eb="28">
      <t>セッシュ</t>
    </rPh>
    <rPh sb="29" eb="30">
      <t>ナマ</t>
    </rPh>
    <rPh sb="43" eb="44">
      <t>カイ</t>
    </rPh>
    <rPh sb="44" eb="46">
      <t>セッシュ</t>
    </rPh>
    <rPh sb="47" eb="48">
      <t>フ</t>
    </rPh>
    <rPh sb="48" eb="50">
      <t>カツカ</t>
    </rPh>
    <rPh sb="58" eb="60">
      <t>セッシュ</t>
    </rPh>
    <phoneticPr fontId="2"/>
  </si>
  <si>
    <t>　　　※  平成18年度より麻しん風しん1期・2期の接種を開始しました。</t>
    <rPh sb="6" eb="8">
      <t>ヘイセイ</t>
    </rPh>
    <rPh sb="10" eb="12">
      <t>ネンド</t>
    </rPh>
    <rPh sb="14" eb="15">
      <t>マ</t>
    </rPh>
    <rPh sb="17" eb="18">
      <t>フウ</t>
    </rPh>
    <rPh sb="21" eb="22">
      <t>キ</t>
    </rPh>
    <rPh sb="24" eb="25">
      <t>キ</t>
    </rPh>
    <rPh sb="26" eb="28">
      <t>セッシュ</t>
    </rPh>
    <rPh sb="29" eb="30">
      <t>カイ</t>
    </rPh>
    <rPh sb="30" eb="31">
      <t>シ</t>
    </rPh>
    <phoneticPr fontId="2"/>
  </si>
  <si>
    <t>　　　※  予防接種法に基づく高齢者を対象としたインフルエンザ予防接種は、平成13年度より開始しました。</t>
    <rPh sb="6" eb="8">
      <t>ヨボウ</t>
    </rPh>
    <rPh sb="8" eb="10">
      <t>セッシュ</t>
    </rPh>
    <rPh sb="10" eb="11">
      <t>ホウ</t>
    </rPh>
    <rPh sb="12" eb="13">
      <t>モト</t>
    </rPh>
    <rPh sb="15" eb="18">
      <t>コウレイシャ</t>
    </rPh>
    <rPh sb="19" eb="21">
      <t>タイショウ</t>
    </rPh>
    <rPh sb="31" eb="33">
      <t>ヨボウ</t>
    </rPh>
    <rPh sb="33" eb="35">
      <t>セッシュ</t>
    </rPh>
    <rPh sb="45" eb="47">
      <t>カイシ</t>
    </rPh>
    <phoneticPr fontId="2"/>
  </si>
  <si>
    <t>（平成23年度以降の人数は、避難者の人数を含みます）</t>
    <rPh sb="1" eb="3">
      <t>ヘイセイ</t>
    </rPh>
    <rPh sb="5" eb="7">
      <t>ネンド</t>
    </rPh>
    <rPh sb="7" eb="9">
      <t>イコウ</t>
    </rPh>
    <rPh sb="10" eb="12">
      <t>ニンズウ</t>
    </rPh>
    <rPh sb="14" eb="17">
      <t>ヒナンシャ</t>
    </rPh>
    <rPh sb="18" eb="20">
      <t>ニンズウ</t>
    </rPh>
    <rPh sb="21" eb="22">
      <t>フク</t>
    </rPh>
    <phoneticPr fontId="2"/>
  </si>
  <si>
    <t xml:space="preserve">      【予防接種】</t>
    <rPh sb="7" eb="9">
      <t>ヨボウ</t>
    </rPh>
    <rPh sb="9" eb="11">
      <t>セッシュ</t>
    </rPh>
    <phoneticPr fontId="2"/>
  </si>
  <si>
    <t>　　　※  ツベルクリン反応については、平成17年度より直接BCG接種となり、実施しないこととなりました。</t>
    <rPh sb="12" eb="14">
      <t>ハンノウ</t>
    </rPh>
    <rPh sb="20" eb="22">
      <t>ヘイセイ</t>
    </rPh>
    <rPh sb="24" eb="25">
      <t>ネン</t>
    </rPh>
    <rPh sb="25" eb="26">
      <t>ド</t>
    </rPh>
    <rPh sb="28" eb="30">
      <t>チョクセツ</t>
    </rPh>
    <rPh sb="33" eb="35">
      <t>セッシュ</t>
    </rPh>
    <rPh sb="39" eb="41">
      <t>ジッシ</t>
    </rPh>
    <phoneticPr fontId="2"/>
  </si>
  <si>
    <t xml:space="preserve">             また、平成24年度から、区分の間接撮影の表記を胸部エックス線撮影に変更しました。</t>
    <rPh sb="46" eb="48">
      <t>ヘンコウ</t>
    </rPh>
    <phoneticPr fontId="2"/>
  </si>
  <si>
    <t>　　　※  胸部エックス線撮影（間接撮影）については、平成17年度より65歳以上が対象となりました。</t>
    <rPh sb="6" eb="8">
      <t>キョウブ</t>
    </rPh>
    <rPh sb="12" eb="13">
      <t>セン</t>
    </rPh>
    <rPh sb="13" eb="15">
      <t>サツエイ</t>
    </rPh>
    <rPh sb="16" eb="18">
      <t>カンセツ</t>
    </rPh>
    <rPh sb="18" eb="20">
      <t>サツエイ</t>
    </rPh>
    <rPh sb="27" eb="29">
      <t>ヘイセイ</t>
    </rPh>
    <rPh sb="31" eb="32">
      <t>ネン</t>
    </rPh>
    <rPh sb="32" eb="33">
      <t>ド</t>
    </rPh>
    <rPh sb="37" eb="38">
      <t>サイ</t>
    </rPh>
    <rPh sb="38" eb="40">
      <t>イジョウ</t>
    </rPh>
    <rPh sb="41" eb="43">
      <t>タイショウ</t>
    </rPh>
    <phoneticPr fontId="2"/>
  </si>
  <si>
    <t xml:space="preserve">      【結核予防】</t>
    <rPh sb="7" eb="9">
      <t>ケッカク</t>
    </rPh>
    <rPh sb="9" eb="11">
      <t>ヨボウ</t>
    </rPh>
    <phoneticPr fontId="2"/>
  </si>
  <si>
    <t>資料　市健康医療部健康増進課、母子保健課</t>
    <rPh sb="4" eb="6">
      <t>ケンコウ</t>
    </rPh>
    <rPh sb="6" eb="8">
      <t>イリョウ</t>
    </rPh>
    <rPh sb="8" eb="9">
      <t>ブ</t>
    </rPh>
    <rPh sb="9" eb="11">
      <t>ケンコウ</t>
    </rPh>
    <rPh sb="11" eb="13">
      <t>ゾウシン</t>
    </rPh>
    <rPh sb="13" eb="14">
      <t>カ</t>
    </rPh>
    <rPh sb="15" eb="17">
      <t>ボシ</t>
    </rPh>
    <rPh sb="17" eb="19">
      <t>ホケン</t>
    </rPh>
    <rPh sb="19" eb="20">
      <t>カ</t>
    </rPh>
    <phoneticPr fontId="2"/>
  </si>
  <si>
    <t>平成25年度</t>
    <rPh sb="0" eb="1">
      <t>ヘイセイ</t>
    </rPh>
    <rPh sb="3" eb="4">
      <t>ネン</t>
    </rPh>
    <rPh sb="4" eb="5">
      <t>ド</t>
    </rPh>
    <phoneticPr fontId="2"/>
  </si>
  <si>
    <t>肺炎球菌</t>
    <rPh sb="0" eb="2">
      <t>ハイエン</t>
    </rPh>
    <rPh sb="2" eb="4">
      <t>キュウキン</t>
    </rPh>
    <phoneticPr fontId="2"/>
  </si>
  <si>
    <t>インフルエンザ</t>
    <phoneticPr fontId="2"/>
  </si>
  <si>
    <t>子宮頸がん予防</t>
    <rPh sb="0" eb="2">
      <t>シキュウ</t>
    </rPh>
    <rPh sb="2" eb="3">
      <t>ケイ</t>
    </rPh>
    <rPh sb="5" eb="7">
      <t>ヨボウ</t>
    </rPh>
    <phoneticPr fontId="2"/>
  </si>
  <si>
    <t>二種混合</t>
  </si>
  <si>
    <t>B型肝炎</t>
    <rPh sb="1" eb="2">
      <t>ガタ</t>
    </rPh>
    <rPh sb="2" eb="3">
      <t>カン</t>
    </rPh>
    <rPh sb="3" eb="4">
      <t>エン</t>
    </rPh>
    <phoneticPr fontId="2"/>
  </si>
  <si>
    <t>水痘</t>
    <rPh sb="0" eb="2">
      <t>スイトウ</t>
    </rPh>
    <phoneticPr fontId="2"/>
  </si>
  <si>
    <t>小児用肺炎球菌</t>
    <rPh sb="0" eb="3">
      <t>ショウニヨウ</t>
    </rPh>
    <rPh sb="3" eb="5">
      <t>ハイエン</t>
    </rPh>
    <rPh sb="5" eb="7">
      <t>キュウキン</t>
    </rPh>
    <phoneticPr fontId="2"/>
  </si>
  <si>
    <t>ヒブ</t>
    <phoneticPr fontId="2"/>
  </si>
  <si>
    <t>日本脳炎</t>
  </si>
  <si>
    <t>風しん</t>
    <phoneticPr fontId="2"/>
  </si>
  <si>
    <t>麻しん</t>
    <phoneticPr fontId="2"/>
  </si>
  <si>
    <t>麻しん風しん2期</t>
    <rPh sb="0" eb="1">
      <t>マ</t>
    </rPh>
    <rPh sb="3" eb="4">
      <t>フウ</t>
    </rPh>
    <rPh sb="7" eb="8">
      <t>キ</t>
    </rPh>
    <phoneticPr fontId="2"/>
  </si>
  <si>
    <t>麻しん風しん1期</t>
    <rPh sb="0" eb="1">
      <t>マ</t>
    </rPh>
    <rPh sb="3" eb="4">
      <t>フウ</t>
    </rPh>
    <rPh sb="7" eb="8">
      <t>キ</t>
    </rPh>
    <phoneticPr fontId="2"/>
  </si>
  <si>
    <t>急性灰白髄炎</t>
  </si>
  <si>
    <t>四種混合</t>
    <rPh sb="0" eb="2">
      <t>ヨンシュ</t>
    </rPh>
    <rPh sb="2" eb="4">
      <t>コンゴウ</t>
    </rPh>
    <phoneticPr fontId="2"/>
  </si>
  <si>
    <t>三種混合</t>
  </si>
  <si>
    <t>接　種</t>
  </si>
  <si>
    <t>高齢者</t>
    <rPh sb="0" eb="3">
      <t>コウレイシャ</t>
    </rPh>
    <phoneticPr fontId="2"/>
  </si>
  <si>
    <t>生　徒</t>
    <rPh sb="0" eb="1">
      <t>ショウ</t>
    </rPh>
    <rPh sb="2" eb="3">
      <t>ト</t>
    </rPh>
    <phoneticPr fontId="2"/>
  </si>
  <si>
    <t>児　童</t>
    <rPh sb="0" eb="1">
      <t>ジ</t>
    </rPh>
    <rPh sb="2" eb="3">
      <t>ワラベ</t>
    </rPh>
    <phoneticPr fontId="2"/>
  </si>
  <si>
    <t xml:space="preserve">乳　　　　　幼　　　　　児  </t>
    <rPh sb="0" eb="1">
      <t>ニュウ</t>
    </rPh>
    <rPh sb="6" eb="7">
      <t>ヨウ</t>
    </rPh>
    <rPh sb="12" eb="13">
      <t>コ</t>
    </rPh>
    <phoneticPr fontId="2"/>
  </si>
  <si>
    <t>ＢＣＧ</t>
  </si>
  <si>
    <t>要精密検査</t>
    <rPh sb="0" eb="1">
      <t>ヨウ</t>
    </rPh>
    <phoneticPr fontId="2"/>
  </si>
  <si>
    <t>胸部エックス線撮影</t>
    <rPh sb="0" eb="2">
      <t>キョウブ</t>
    </rPh>
    <rPh sb="6" eb="7">
      <t>セン</t>
    </rPh>
    <rPh sb="7" eb="9">
      <t>サツエイ</t>
    </rPh>
    <phoneticPr fontId="2"/>
  </si>
  <si>
    <t>予　　　　　　　防　　　　　　　接　　　　　　　種                     延                     人　　　　　　　数　</t>
    <rPh sb="0" eb="1">
      <t>ヨ</t>
    </rPh>
    <rPh sb="16" eb="17">
      <t>セツ</t>
    </rPh>
    <rPh sb="24" eb="25">
      <t>タネ</t>
    </rPh>
    <rPh sb="46" eb="47">
      <t>ノ</t>
    </rPh>
    <rPh sb="68" eb="69">
      <t>ヒト</t>
    </rPh>
    <rPh sb="76" eb="77">
      <t>カズ</t>
    </rPh>
    <phoneticPr fontId="2"/>
  </si>
  <si>
    <t>結　核　予　防　実　人　数</t>
  </si>
  <si>
    <t>　この表は、 感染症法及び予防接種法に基づくものです。</t>
    <rPh sb="7" eb="10">
      <t>カンセンショウ</t>
    </rPh>
    <rPh sb="10" eb="11">
      <t>ホウ</t>
    </rPh>
    <rPh sb="11" eb="12">
      <t>オヨ</t>
    </rPh>
    <rPh sb="13" eb="15">
      <t>ヨボウ</t>
    </rPh>
    <rPh sb="15" eb="17">
      <t>セッシュ</t>
    </rPh>
    <rPh sb="17" eb="18">
      <t>ホウ</t>
    </rPh>
    <rPh sb="19" eb="20">
      <t>モト</t>
    </rPh>
    <phoneticPr fontId="2"/>
  </si>
  <si>
    <t>１３－１１　予防接種実施人数</t>
    <phoneticPr fontId="2"/>
  </si>
  <si>
    <t>資料　市市民生活部市民課</t>
    <rPh sb="3" eb="4">
      <t>シ</t>
    </rPh>
    <phoneticPr fontId="2"/>
  </si>
  <si>
    <t>許可件数</t>
  </si>
  <si>
    <t>死　胎</t>
  </si>
  <si>
    <t>死　亡</t>
  </si>
  <si>
    <t>霊柩車使用</t>
  </si>
  <si>
    <t>火葬許可件数</t>
    <phoneticPr fontId="2"/>
  </si>
  <si>
    <t>市　外　住　居　者</t>
  </si>
  <si>
    <t>市　内　住　居　者</t>
  </si>
  <si>
    <t>１３－１２　火葬許可件数及び霊柩車使用許可件数</t>
    <phoneticPr fontId="2"/>
  </si>
  <si>
    <t>子　牛</t>
  </si>
  <si>
    <t>成　牛</t>
  </si>
  <si>
    <t>めん羊・山羊</t>
  </si>
  <si>
    <t>豚</t>
  </si>
  <si>
    <t>馬</t>
  </si>
  <si>
    <t>牛</t>
  </si>
  <si>
    <t>１３－１３　食肉処理場の処理件数</t>
    <phoneticPr fontId="2"/>
  </si>
  <si>
    <t>　　　※発生量には、他市町からの受託分は含みません。</t>
    <rPh sb="4" eb="6">
      <t>ハッセイ</t>
    </rPh>
    <rPh sb="6" eb="7">
      <t>リョウ</t>
    </rPh>
    <rPh sb="10" eb="12">
      <t>タシ</t>
    </rPh>
    <rPh sb="12" eb="13">
      <t>チョウ</t>
    </rPh>
    <rPh sb="16" eb="18">
      <t>ジュタク</t>
    </rPh>
    <rPh sb="18" eb="19">
      <t>ブン</t>
    </rPh>
    <rPh sb="20" eb="21">
      <t>フク</t>
    </rPh>
    <phoneticPr fontId="2"/>
  </si>
  <si>
    <t>資料　市環境部ごみ減量推進課</t>
  </si>
  <si>
    <t>計</t>
    <rPh sb="0" eb="1">
      <t>ケイ</t>
    </rPh>
    <phoneticPr fontId="2"/>
  </si>
  <si>
    <t>資源化処理</t>
    <rPh sb="0" eb="3">
      <t>シゲンカ</t>
    </rPh>
    <rPh sb="3" eb="5">
      <t>ショリ</t>
    </rPh>
    <phoneticPr fontId="2"/>
  </si>
  <si>
    <t>埋立処分</t>
    <rPh sb="0" eb="2">
      <t>ウメタテ</t>
    </rPh>
    <rPh sb="2" eb="4">
      <t>ショブン</t>
    </rPh>
    <phoneticPr fontId="2"/>
  </si>
  <si>
    <t>焼却処理</t>
    <rPh sb="0" eb="2">
      <t>ショウキャク</t>
    </rPh>
    <rPh sb="2" eb="4">
      <t>ショリ</t>
    </rPh>
    <phoneticPr fontId="2"/>
  </si>
  <si>
    <t>事業系
ごみ</t>
    <rPh sb="0" eb="2">
      <t>ジギョウ</t>
    </rPh>
    <rPh sb="2" eb="3">
      <t>ケイ</t>
    </rPh>
    <phoneticPr fontId="2"/>
  </si>
  <si>
    <t>家庭系
ごみ</t>
    <rPh sb="0" eb="2">
      <t>カテイ</t>
    </rPh>
    <rPh sb="2" eb="3">
      <t>ケイ</t>
    </rPh>
    <phoneticPr fontId="2"/>
  </si>
  <si>
    <t>集積所回収（古紙類）</t>
    <rPh sb="0" eb="2">
      <t>シュウセキ</t>
    </rPh>
    <rPh sb="2" eb="3">
      <t>ジョ</t>
    </rPh>
    <rPh sb="3" eb="5">
      <t>カイシュウ</t>
    </rPh>
    <rPh sb="6" eb="8">
      <t>コシ</t>
    </rPh>
    <rPh sb="8" eb="9">
      <t>ルイ</t>
    </rPh>
    <phoneticPr fontId="2"/>
  </si>
  <si>
    <t>引取事業所自己搬入</t>
    <rPh sb="0" eb="1">
      <t>ヒ</t>
    </rPh>
    <rPh sb="1" eb="2">
      <t>ト</t>
    </rPh>
    <rPh sb="2" eb="5">
      <t>ジギョウショ</t>
    </rPh>
    <rPh sb="5" eb="7">
      <t>ジコ</t>
    </rPh>
    <rPh sb="7" eb="9">
      <t>ハンニュウ</t>
    </rPh>
    <phoneticPr fontId="2"/>
  </si>
  <si>
    <t>集団回収</t>
    <phoneticPr fontId="2"/>
  </si>
  <si>
    <t>内　　　訳</t>
    <rPh sb="0" eb="1">
      <t>ナイ</t>
    </rPh>
    <rPh sb="4" eb="5">
      <t>ヤク</t>
    </rPh>
    <phoneticPr fontId="2"/>
  </si>
  <si>
    <t>発　　　生  　 　量</t>
    <rPh sb="0" eb="1">
      <t>ハツ</t>
    </rPh>
    <rPh sb="4" eb="5">
      <t>ショウ</t>
    </rPh>
    <phoneticPr fontId="2"/>
  </si>
  <si>
    <t>（単位: ｔ）</t>
    <phoneticPr fontId="2"/>
  </si>
  <si>
    <t>浄化槽汚泥
許可業者収集</t>
    <rPh sb="0" eb="3">
      <t>ジョウカソウ</t>
    </rPh>
    <rPh sb="3" eb="5">
      <t>オデイ</t>
    </rPh>
    <phoneticPr fontId="2"/>
  </si>
  <si>
    <t>生し尿
委託業者収集</t>
    <phoneticPr fontId="2"/>
  </si>
  <si>
    <t>総収集</t>
    <rPh sb="1" eb="3">
      <t>シュウシュウ</t>
    </rPh>
    <phoneticPr fontId="2"/>
  </si>
  <si>
    <t>収    　集    　量</t>
    <phoneticPr fontId="2"/>
  </si>
  <si>
    <t>（単位：kl）</t>
    <phoneticPr fontId="2"/>
  </si>
  <si>
    <t>１３－１５　し尿の収集量及び処理量</t>
    <phoneticPr fontId="2"/>
  </si>
  <si>
    <t>資料　市上下水道部</t>
    <rPh sb="4" eb="5">
      <t>ウエ</t>
    </rPh>
    <phoneticPr fontId="2"/>
  </si>
  <si>
    <t>平成22年度</t>
    <rPh sb="0" eb="2">
      <t>ヘイセイ</t>
    </rPh>
    <rPh sb="4" eb="6">
      <t>ネンド</t>
    </rPh>
    <phoneticPr fontId="2"/>
  </si>
  <si>
    <t>（処理区域内人口／行政人口）</t>
  </si>
  <si>
    <t>（㎞）</t>
  </si>
  <si>
    <t>（hａ）</t>
  </si>
  <si>
    <t>普及率（％）</t>
  </si>
  <si>
    <t>利用戸数</t>
    <rPh sb="0" eb="2">
      <t>リヨウ</t>
    </rPh>
    <rPh sb="2" eb="4">
      <t>コスウ</t>
    </rPh>
    <phoneticPr fontId="2"/>
  </si>
  <si>
    <t>処理区域内戸数</t>
    <rPh sb="0" eb="2">
      <t>ショリ</t>
    </rPh>
    <rPh sb="2" eb="5">
      <t>クイキナイ</t>
    </rPh>
    <rPh sb="5" eb="7">
      <t>コスウ</t>
    </rPh>
    <phoneticPr fontId="2"/>
  </si>
  <si>
    <t>管きょ延長</t>
  </si>
  <si>
    <t>処理区域面積（供用）</t>
    <rPh sb="0" eb="2">
      <t>ショリ</t>
    </rPh>
    <rPh sb="2" eb="4">
      <t>クイキ</t>
    </rPh>
    <rPh sb="4" eb="6">
      <t>メンセキ</t>
    </rPh>
    <rPh sb="7" eb="9">
      <t>キョウヨウ</t>
    </rPh>
    <phoneticPr fontId="2"/>
  </si>
  <si>
    <t>　この表は、各年度末の数値です。</t>
    <rPh sb="11" eb="13">
      <t>スウチ</t>
    </rPh>
    <phoneticPr fontId="2"/>
  </si>
  <si>
    <t>１３－１６　公共下水道（汚水）</t>
    <phoneticPr fontId="2"/>
  </si>
  <si>
    <t>整備済面積</t>
    <rPh sb="0" eb="2">
      <t>セイビ</t>
    </rPh>
    <rPh sb="2" eb="3">
      <t>スミ</t>
    </rPh>
    <rPh sb="3" eb="5">
      <t>メンセキ</t>
    </rPh>
    <phoneticPr fontId="2"/>
  </si>
  <si>
    <t>１３－１７　公共下水道（雨水）</t>
    <phoneticPr fontId="2"/>
  </si>
  <si>
    <t>１３－１４　ごみ発生量及び集団資源回収量</t>
    <rPh sb="8" eb="10">
      <t>ハッセイ</t>
    </rPh>
    <rPh sb="11" eb="12">
      <t>オヨ</t>
    </rPh>
    <rPh sb="13" eb="15">
      <t>シュウダン</t>
    </rPh>
    <rPh sb="15" eb="17">
      <t>シゲン</t>
    </rPh>
    <rPh sb="17" eb="19">
      <t>カイシュウ</t>
    </rPh>
    <rPh sb="19" eb="20">
      <t>リョウ</t>
    </rPh>
    <phoneticPr fontId="2"/>
  </si>
  <si>
    <t>(1)51</t>
    <phoneticPr fontId="2"/>
  </si>
  <si>
    <t>村山地域</t>
    <rPh sb="0" eb="2">
      <t>ムラ</t>
    </rPh>
    <rPh sb="2" eb="4">
      <t>チイキ</t>
    </rPh>
    <phoneticPr fontId="2"/>
  </si>
  <si>
    <t>１３－１　村山地域内医療施設数及び病床数</t>
    <rPh sb="5" eb="7">
      <t>ムラヤマ</t>
    </rPh>
    <rPh sb="7" eb="9">
      <t>チイキ</t>
    </rPh>
    <rPh sb="9" eb="10">
      <t>ナイ</t>
    </rPh>
    <phoneticPr fontId="2"/>
  </si>
  <si>
    <t>令和元年</t>
    <rPh sb="0" eb="2">
      <t>レイワ</t>
    </rPh>
    <rPh sb="2" eb="4">
      <t>ガンネン</t>
    </rPh>
    <phoneticPr fontId="2"/>
  </si>
  <si>
    <t>令和元年度</t>
    <rPh sb="0" eb="2">
      <t>レイワ</t>
    </rPh>
    <rPh sb="2" eb="4">
      <t>ガンネン</t>
    </rPh>
    <rPh sb="4" eb="5">
      <t>ド</t>
    </rPh>
    <phoneticPr fontId="2"/>
  </si>
  <si>
    <t>平成27年度</t>
    <rPh sb="0" eb="1">
      <t>ヘイセイ</t>
    </rPh>
    <rPh sb="4" eb="5">
      <t>ド</t>
    </rPh>
    <phoneticPr fontId="12"/>
  </si>
  <si>
    <t>平成27年度</t>
    <rPh sb="0" eb="1">
      <t>ヘイセイ</t>
    </rPh>
    <rPh sb="4" eb="5">
      <t>ド</t>
    </rPh>
    <phoneticPr fontId="14"/>
  </si>
  <si>
    <t>令和元年度</t>
    <rPh sb="0" eb="5">
      <t>レイワガンネンド</t>
    </rPh>
    <phoneticPr fontId="2"/>
  </si>
  <si>
    <t>形成外科</t>
    <rPh sb="0" eb="2">
      <t>ケイセイ</t>
    </rPh>
    <rPh sb="2" eb="4">
      <t>ゲカ</t>
    </rPh>
    <phoneticPr fontId="2"/>
  </si>
  <si>
    <t>耳鼻
いんこう科</t>
    <phoneticPr fontId="2"/>
  </si>
  <si>
    <t>神経内科</t>
    <phoneticPr fontId="2"/>
  </si>
  <si>
    <t>平成31年1月から、「神経内科」を「脳神経内科」に、「耳鼻いんこう科」を「耳鼻咽喉・頭頸部外科」に標榜名称を変更しております。また、令和2年1月より「形成外科」を新設しております。</t>
    <rPh sb="0" eb="2">
      <t>ヘイセイ</t>
    </rPh>
    <rPh sb="4" eb="5">
      <t>ネン</t>
    </rPh>
    <rPh sb="6" eb="7">
      <t>ガツ</t>
    </rPh>
    <rPh sb="11" eb="13">
      <t>シンケイ</t>
    </rPh>
    <rPh sb="13" eb="15">
      <t>ナイカ</t>
    </rPh>
    <rPh sb="18" eb="19">
      <t>ノウ</t>
    </rPh>
    <rPh sb="19" eb="21">
      <t>シンケイ</t>
    </rPh>
    <rPh sb="21" eb="23">
      <t>ナイカ</t>
    </rPh>
    <rPh sb="27" eb="29">
      <t>ジビ</t>
    </rPh>
    <rPh sb="33" eb="34">
      <t>カ</t>
    </rPh>
    <rPh sb="37" eb="39">
      <t>ジビ</t>
    </rPh>
    <rPh sb="39" eb="41">
      <t>インコウ</t>
    </rPh>
    <rPh sb="42" eb="45">
      <t>トウケイブ</t>
    </rPh>
    <rPh sb="45" eb="47">
      <t>ゲカ</t>
    </rPh>
    <rPh sb="49" eb="51">
      <t>ヒョウボウ</t>
    </rPh>
    <rPh sb="51" eb="53">
      <t>メイショウ</t>
    </rPh>
    <rPh sb="54" eb="56">
      <t>ヘンコウ</t>
    </rPh>
    <rPh sb="66" eb="68">
      <t>レイワ</t>
    </rPh>
    <rPh sb="69" eb="70">
      <t>ネン</t>
    </rPh>
    <rPh sb="71" eb="72">
      <t>ガツ</t>
    </rPh>
    <rPh sb="75" eb="77">
      <t>ケイセイ</t>
    </rPh>
    <rPh sb="77" eb="79">
      <t>ゲカ</t>
    </rPh>
    <rPh sb="81" eb="83">
      <t>シンセツ</t>
    </rPh>
    <phoneticPr fontId="2"/>
  </si>
  <si>
    <t>平成27年度</t>
    <rPh sb="0" eb="1">
      <t>ヘイセイ</t>
    </rPh>
    <rPh sb="4" eb="5">
      <t>ド</t>
    </rPh>
    <phoneticPr fontId="2"/>
  </si>
  <si>
    <t>資料　山形県食肉公社・市農林部農政課</t>
    <rPh sb="3" eb="5">
      <t>ヤマガタ</t>
    </rPh>
    <rPh sb="5" eb="6">
      <t>ケン</t>
    </rPh>
    <rPh sb="6" eb="8">
      <t>ショクニク</t>
    </rPh>
    <rPh sb="8" eb="10">
      <t>コウシャ</t>
    </rPh>
    <rPh sb="11" eb="12">
      <t>シ</t>
    </rPh>
    <rPh sb="12" eb="14">
      <t>ノウリン</t>
    </rPh>
    <rPh sb="14" eb="15">
      <t>ブ</t>
    </rPh>
    <rPh sb="15" eb="18">
      <t>ノウセイカ</t>
    </rPh>
    <phoneticPr fontId="2"/>
  </si>
  <si>
    <t>平成27年度</t>
    <rPh sb="0" eb="1">
      <t>ヘイセイ</t>
    </rPh>
    <rPh sb="4" eb="5">
      <t>ド</t>
    </rPh>
    <phoneticPr fontId="3"/>
  </si>
  <si>
    <t>平成27年度</t>
    <rPh sb="0" eb="1">
      <t>ヘイセイ</t>
    </rPh>
    <rPh sb="4" eb="5">
      <t>ド</t>
    </rPh>
    <phoneticPr fontId="18"/>
  </si>
  <si>
    <t>１３－１　村山地域内医療施設数及び病床数</t>
    <phoneticPr fontId="1"/>
  </si>
  <si>
    <t>１３－２　種類別病院数及び病床数</t>
    <phoneticPr fontId="1"/>
  </si>
  <si>
    <t>令和３年山形市統計書</t>
    <rPh sb="0" eb="1">
      <t>レイ</t>
    </rPh>
    <rPh sb="1" eb="2">
      <t>ワ</t>
    </rPh>
    <rPh sb="3" eb="4">
      <t>ネン</t>
    </rPh>
    <rPh sb="4" eb="7">
      <t>ヤマガタシ</t>
    </rPh>
    <rPh sb="7" eb="10">
      <t>トウケイショ</t>
    </rPh>
    <phoneticPr fontId="2"/>
  </si>
  <si>
    <t>　この表は、令和2年10月1日現在です。</t>
    <rPh sb="3" eb="4">
      <t>ヒョウ</t>
    </rPh>
    <rPh sb="6" eb="8">
      <t>レイワ</t>
    </rPh>
    <rPh sb="9" eb="10">
      <t>ネン</t>
    </rPh>
    <phoneticPr fontId="2"/>
  </si>
  <si>
    <t>(4)483</t>
    <phoneticPr fontId="2"/>
  </si>
  <si>
    <t>(3)248</t>
    <phoneticPr fontId="2"/>
  </si>
  <si>
    <t xml:space="preserve">    2</t>
    <phoneticPr fontId="2"/>
  </si>
  <si>
    <t>令和2年</t>
    <rPh sb="0" eb="2">
      <t>レイワ</t>
    </rPh>
    <rPh sb="3" eb="4">
      <t>ネン</t>
    </rPh>
    <phoneticPr fontId="2"/>
  </si>
  <si>
    <t>2</t>
    <phoneticPr fontId="2"/>
  </si>
  <si>
    <t>リハビリ
テーション科</t>
    <rPh sb="10" eb="11">
      <t>カ</t>
    </rPh>
    <phoneticPr fontId="2"/>
  </si>
  <si>
    <t>資料　市環境部廃棄物指導課</t>
    <rPh sb="7" eb="9">
      <t>ハイキ</t>
    </rPh>
    <rPh sb="9" eb="10">
      <t>ブツ</t>
    </rPh>
    <rPh sb="10" eb="12">
      <t>シドウ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</si>
</sst>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0_);[Red]\(#,##0.0\)"/>
    <numFmt numFmtId="178" formatCode="#,##0.0;[Red]\-#,##0.0"/>
    <numFmt numFmtId="179" formatCode="0.0_ "/>
    <numFmt numFmtId="180" formatCode="#,##0.00_ ;[Red]\-#,##0.00\ "/>
    <numFmt numFmtId="181" formatCode="#,##0.0_ ;[Red]\-#,##0.0\ "/>
    <numFmt numFmtId="182" formatCode="0.0_);[Red]\(0.0\)"/>
    <numFmt numFmtId="183" formatCode="#,##0_);[Red]\(#,##0\)"/>
    <numFmt numFmtId="184" formatCode="#,##0;&quot;▲ &quot;#,##0"/>
  </numFmts>
  <fonts count="2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0"/>
      <name val="游ゴシック"/>
      <family val="2"/>
      <charset val="128"/>
      <scheme val="minor"/>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4"/>
      <name val="HGSｺﾞｼｯｸM"/>
      <family val="3"/>
      <charset val="128"/>
    </font>
    <font>
      <sz val="14"/>
      <name val="HGSｺﾞｼｯｸM"/>
      <family val="3"/>
      <charset val="128"/>
    </font>
    <font>
      <b/>
      <sz val="10"/>
      <name val="HGSｺﾞｼｯｸM"/>
      <family val="3"/>
      <charset val="128"/>
    </font>
    <font>
      <b/>
      <sz val="11"/>
      <color indexed="56"/>
      <name val="ＭＳ Ｐゴシック"/>
      <family val="3"/>
      <charset val="128"/>
    </font>
    <font>
      <sz val="8"/>
      <name val="HGSｺﾞｼｯｸM"/>
      <family val="3"/>
      <charset val="128"/>
    </font>
    <font>
      <b/>
      <sz val="11"/>
      <color indexed="8"/>
      <name val="ＭＳ Ｐゴシック"/>
      <family val="3"/>
      <charset val="128"/>
    </font>
    <font>
      <b/>
      <sz val="11"/>
      <color indexed="63"/>
      <name val="ＭＳ Ｐゴシック"/>
      <family val="3"/>
      <charset val="128"/>
    </font>
    <font>
      <sz val="11"/>
      <color rgb="FFFF0000"/>
      <name val="HGSｺﾞｼｯｸM"/>
      <family val="3"/>
      <charset val="128"/>
    </font>
    <font>
      <b/>
      <sz val="12"/>
      <name val="HGSｺﾞｼｯｸM"/>
      <family val="3"/>
      <charset val="128"/>
    </font>
    <font>
      <b/>
      <sz val="13"/>
      <color indexed="56"/>
      <name val="ＭＳ Ｐゴシック"/>
      <family val="3"/>
      <charset val="128"/>
    </font>
    <font>
      <b/>
      <sz val="22"/>
      <name val="HGSｺﾞｼｯｸM"/>
      <family val="3"/>
      <charset val="128"/>
    </font>
    <font>
      <sz val="11"/>
      <color theme="1"/>
      <name val="HGSｺﾞｼｯｸM"/>
      <family val="3"/>
      <charset val="128"/>
    </font>
    <font>
      <b/>
      <sz val="18"/>
      <name val="HGSｺﾞｼｯｸM"/>
      <family val="3"/>
      <charset val="128"/>
    </font>
    <font>
      <sz val="16"/>
      <name val="HGSｺﾞｼｯｸM"/>
      <family val="3"/>
      <charset val="128"/>
    </font>
    <font>
      <sz val="10"/>
      <color theme="1"/>
      <name val="HGSｺﾞｼｯｸM"/>
      <family val="3"/>
      <charset val="128"/>
    </font>
    <font>
      <sz val="6"/>
      <name val="游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55">
    <xf numFmtId="0" fontId="0" fillId="0" borderId="0" xfId="0">
      <alignment vertical="center"/>
    </xf>
    <xf numFmtId="38" fontId="5" fillId="0" borderId="0" xfId="2" applyFont="1" applyFill="1" applyAlignment="1">
      <alignment vertical="center"/>
    </xf>
    <xf numFmtId="38" fontId="5" fillId="0" borderId="0" xfId="2" applyFont="1" applyFill="1" applyAlignment="1">
      <alignment horizontal="right" vertical="center"/>
    </xf>
    <xf numFmtId="38" fontId="6" fillId="0" borderId="0" xfId="2" applyFont="1" applyFill="1" applyAlignment="1">
      <alignment vertical="center"/>
    </xf>
    <xf numFmtId="38" fontId="6" fillId="0" borderId="2" xfId="2" applyFont="1" applyFill="1" applyBorder="1" applyAlignment="1">
      <alignment vertical="center"/>
    </xf>
    <xf numFmtId="38" fontId="7" fillId="0" borderId="2" xfId="2" applyFont="1" applyFill="1" applyBorder="1" applyAlignment="1">
      <alignment vertical="center"/>
    </xf>
    <xf numFmtId="38" fontId="7" fillId="0" borderId="3" xfId="2" applyFont="1" applyFill="1" applyBorder="1" applyAlignment="1">
      <alignment vertical="center"/>
    </xf>
    <xf numFmtId="38" fontId="7" fillId="0" borderId="2" xfId="2" applyFont="1" applyFill="1" applyBorder="1" applyAlignment="1">
      <alignment horizontal="center" vertical="center"/>
    </xf>
    <xf numFmtId="38" fontId="5" fillId="0" borderId="0" xfId="2" applyFont="1" applyFill="1" applyBorder="1" applyAlignment="1">
      <alignment vertical="center"/>
    </xf>
    <xf numFmtId="38" fontId="6" fillId="0" borderId="0" xfId="2" applyFont="1" applyFill="1" applyBorder="1" applyAlignment="1">
      <alignment vertical="center"/>
    </xf>
    <xf numFmtId="38" fontId="6" fillId="0" borderId="4" xfId="2" applyFont="1" applyFill="1" applyBorder="1" applyAlignment="1">
      <alignment horizontal="right" vertical="center"/>
    </xf>
    <xf numFmtId="49" fontId="6" fillId="0" borderId="0" xfId="2" applyNumberFormat="1" applyFont="1" applyFill="1" applyBorder="1" applyAlignment="1">
      <alignment horizontal="center" vertical="center"/>
    </xf>
    <xf numFmtId="38" fontId="6" fillId="0" borderId="0" xfId="2" applyFont="1" applyFill="1" applyAlignment="1">
      <alignment horizontal="right" vertical="center"/>
    </xf>
    <xf numFmtId="38" fontId="6" fillId="0" borderId="11"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11" xfId="2" applyFont="1" applyFill="1" applyBorder="1" applyAlignment="1">
      <alignment horizontal="center" vertical="center"/>
    </xf>
    <xf numFmtId="38" fontId="8" fillId="0" borderId="0" xfId="2" applyFont="1" applyFill="1" applyBorder="1" applyAlignment="1">
      <alignment vertical="center"/>
    </xf>
    <xf numFmtId="38" fontId="8" fillId="0" borderId="0" xfId="2" applyFont="1" applyFill="1" applyAlignment="1">
      <alignment vertical="center"/>
    </xf>
    <xf numFmtId="38" fontId="9" fillId="0" borderId="0" xfId="2" applyFont="1" applyFill="1" applyAlignment="1">
      <alignment vertical="center"/>
    </xf>
    <xf numFmtId="38" fontId="10" fillId="0" borderId="0" xfId="2" applyFont="1" applyFill="1" applyAlignment="1">
      <alignment vertical="center"/>
    </xf>
    <xf numFmtId="38" fontId="5" fillId="0" borderId="0" xfId="2" applyFont="1"/>
    <xf numFmtId="0" fontId="5" fillId="0" borderId="0" xfId="2" applyNumberFormat="1" applyFont="1"/>
    <xf numFmtId="0" fontId="6" fillId="0" borderId="0" xfId="2" applyNumberFormat="1" applyFont="1"/>
    <xf numFmtId="38" fontId="6" fillId="0" borderId="0" xfId="2" applyFont="1"/>
    <xf numFmtId="38" fontId="11" fillId="0" borderId="15" xfId="2" applyFont="1" applyBorder="1"/>
    <xf numFmtId="38" fontId="11" fillId="0" borderId="16" xfId="2" applyFont="1" applyBorder="1"/>
    <xf numFmtId="38" fontId="11" fillId="0" borderId="17" xfId="2" applyFont="1" applyBorder="1"/>
    <xf numFmtId="0" fontId="11" fillId="0" borderId="17" xfId="2" applyNumberFormat="1" applyFont="1" applyBorder="1" applyAlignment="1">
      <alignment horizontal="center"/>
    </xf>
    <xf numFmtId="177" fontId="6" fillId="0" borderId="0" xfId="2" applyNumberFormat="1" applyFont="1" applyBorder="1"/>
    <xf numFmtId="38" fontId="6" fillId="0" borderId="18" xfId="2" applyFont="1" applyFill="1" applyBorder="1" applyAlignment="1"/>
    <xf numFmtId="38" fontId="6" fillId="0" borderId="0" xfId="2" applyFont="1" applyFill="1" applyBorder="1" applyAlignment="1"/>
    <xf numFmtId="38" fontId="6" fillId="0" borderId="19" xfId="2" applyFont="1" applyFill="1" applyBorder="1" applyAlignment="1"/>
    <xf numFmtId="38" fontId="6" fillId="0" borderId="19" xfId="2" quotePrefix="1" applyFont="1" applyFill="1" applyBorder="1" applyAlignment="1">
      <alignment horizontal="center"/>
    </xf>
    <xf numFmtId="177" fontId="6" fillId="0" borderId="19" xfId="2" applyNumberFormat="1" applyFont="1" applyBorder="1" applyAlignment="1">
      <alignment horizontal="center"/>
    </xf>
    <xf numFmtId="38" fontId="6" fillId="0" borderId="0" xfId="2" applyFont="1" applyAlignment="1"/>
    <xf numFmtId="0" fontId="6" fillId="0" borderId="18" xfId="2" applyNumberFormat="1" applyFont="1" applyBorder="1" applyAlignment="1"/>
    <xf numFmtId="0" fontId="6" fillId="0" borderId="0" xfId="2" applyNumberFormat="1" applyFont="1" applyBorder="1" applyAlignment="1"/>
    <xf numFmtId="0" fontId="6" fillId="0" borderId="19" xfId="2" applyNumberFormat="1" applyFont="1" applyBorder="1" applyAlignment="1"/>
    <xf numFmtId="0" fontId="6" fillId="0" borderId="20" xfId="2" applyNumberFormat="1" applyFont="1" applyBorder="1" applyAlignment="1">
      <alignment horizontal="center" vertical="center" wrapText="1"/>
    </xf>
    <xf numFmtId="0" fontId="6" fillId="0" borderId="21" xfId="2" applyNumberFormat="1" applyFont="1" applyBorder="1" applyAlignment="1">
      <alignment horizontal="left"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0" fontId="6" fillId="0" borderId="23" xfId="2" applyNumberFormat="1" applyFont="1" applyBorder="1" applyAlignment="1">
      <alignment horizontal="center" vertical="center" wrapText="1"/>
    </xf>
    <xf numFmtId="0" fontId="6" fillId="0" borderId="0" xfId="2" applyNumberFormat="1" applyFont="1" applyAlignment="1">
      <alignment horizontal="centerContinuous"/>
    </xf>
    <xf numFmtId="0" fontId="6" fillId="0" borderId="0" xfId="2" applyNumberFormat="1" applyFont="1" applyAlignment="1"/>
    <xf numFmtId="38" fontId="5" fillId="0" borderId="0" xfId="2" applyFont="1" applyAlignment="1"/>
    <xf numFmtId="0" fontId="5" fillId="0" borderId="0" xfId="2" applyNumberFormat="1" applyFont="1" applyAlignment="1"/>
    <xf numFmtId="0" fontId="9" fillId="0" borderId="0" xfId="2" applyNumberFormat="1" applyFont="1" applyAlignment="1"/>
    <xf numFmtId="38" fontId="5" fillId="0" borderId="0" xfId="2" applyFont="1" applyBorder="1"/>
    <xf numFmtId="38" fontId="7" fillId="0" borderId="2" xfId="2" applyFont="1" applyBorder="1"/>
    <xf numFmtId="38" fontId="7" fillId="0" borderId="3" xfId="2" applyFont="1" applyBorder="1"/>
    <xf numFmtId="38" fontId="7" fillId="0" borderId="2" xfId="2" applyFont="1" applyBorder="1" applyAlignment="1">
      <alignment horizontal="center"/>
    </xf>
    <xf numFmtId="38" fontId="5" fillId="0" borderId="0" xfId="2" applyFont="1" applyFill="1"/>
    <xf numFmtId="38" fontId="5" fillId="0" borderId="0" xfId="2" applyFont="1" applyFill="1" applyBorder="1"/>
    <xf numFmtId="38" fontId="6" fillId="0" borderId="0" xfId="2" applyFont="1" applyFill="1" applyBorder="1"/>
    <xf numFmtId="38" fontId="6" fillId="0" borderId="0" xfId="2" applyFont="1" applyFill="1" applyBorder="1" applyAlignment="1">
      <alignment horizontal="right"/>
    </xf>
    <xf numFmtId="38" fontId="6" fillId="0" borderId="4" xfId="2" applyFont="1" applyFill="1" applyBorder="1"/>
    <xf numFmtId="49" fontId="6" fillId="0" borderId="0" xfId="2" applyNumberFormat="1" applyFont="1" applyFill="1" applyBorder="1" applyAlignment="1">
      <alignment horizontal="center"/>
    </xf>
    <xf numFmtId="49" fontId="6" fillId="0" borderId="11" xfId="2" applyNumberFormat="1" applyFont="1" applyFill="1" applyBorder="1" applyAlignment="1">
      <alignment horizontal="center"/>
    </xf>
    <xf numFmtId="38" fontId="6" fillId="0" borderId="0" xfId="2" applyFont="1" applyBorder="1"/>
    <xf numFmtId="38" fontId="8" fillId="0" borderId="0" xfId="2" applyFont="1" applyBorder="1" applyAlignment="1"/>
    <xf numFmtId="38" fontId="5" fillId="0" borderId="0" xfId="2" applyFont="1" applyBorder="1" applyAlignment="1"/>
    <xf numFmtId="38" fontId="5" fillId="0" borderId="11" xfId="2" applyFont="1" applyBorder="1" applyAlignment="1">
      <alignment horizontal="center"/>
    </xf>
    <xf numFmtId="38" fontId="8" fillId="0" borderId="6" xfId="2" applyFont="1" applyBorder="1" applyAlignment="1">
      <alignment horizontal="center" vertical="top"/>
    </xf>
    <xf numFmtId="38" fontId="8" fillId="0" borderId="3" xfId="2" applyFont="1" applyBorder="1" applyAlignment="1">
      <alignment horizontal="center" vertical="top"/>
    </xf>
    <xf numFmtId="38" fontId="8" fillId="0" borderId="8" xfId="2" applyFont="1" applyBorder="1" applyAlignment="1">
      <alignment horizontal="center"/>
    </xf>
    <xf numFmtId="38" fontId="8" fillId="0" borderId="13" xfId="2" applyFont="1" applyBorder="1" applyAlignment="1">
      <alignment horizontal="center"/>
    </xf>
    <xf numFmtId="38" fontId="5" fillId="0" borderId="0" xfId="2" applyFont="1" applyBorder="1" applyAlignment="1">
      <alignment horizontal="centerContinuous"/>
    </xf>
    <xf numFmtId="38" fontId="13" fillId="0" borderId="0" xfId="2" applyFont="1" applyBorder="1" applyAlignment="1"/>
    <xf numFmtId="38" fontId="5" fillId="0" borderId="0" xfId="2" applyFont="1" applyAlignment="1">
      <alignment horizontal="centerContinuous"/>
    </xf>
    <xf numFmtId="38" fontId="8" fillId="0" borderId="0" xfId="2" applyFont="1" applyAlignment="1"/>
    <xf numFmtId="38" fontId="9" fillId="0" borderId="0" xfId="2" applyFont="1" applyAlignment="1"/>
    <xf numFmtId="38" fontId="7" fillId="0" borderId="2" xfId="2" applyFont="1" applyFill="1" applyBorder="1"/>
    <xf numFmtId="38" fontId="7" fillId="0" borderId="3" xfId="2" applyFont="1" applyFill="1" applyBorder="1"/>
    <xf numFmtId="38" fontId="11" fillId="0" borderId="2" xfId="2" applyFont="1" applyFill="1" applyBorder="1" applyAlignment="1">
      <alignment horizontal="center"/>
    </xf>
    <xf numFmtId="38" fontId="6" fillId="0" borderId="0" xfId="2" applyFont="1" applyFill="1"/>
    <xf numFmtId="38" fontId="11" fillId="0" borderId="0" xfId="2" applyFont="1" applyFill="1" applyBorder="1"/>
    <xf numFmtId="38" fontId="11" fillId="0" borderId="0" xfId="2" applyFont="1" applyFill="1" applyBorder="1" applyAlignment="1">
      <alignment horizontal="center"/>
    </xf>
    <xf numFmtId="38" fontId="6" fillId="0" borderId="0" xfId="2" applyFont="1" applyFill="1" applyBorder="1" applyAlignment="1">
      <alignment horizontal="left"/>
    </xf>
    <xf numFmtId="38" fontId="5" fillId="0" borderId="0" xfId="2" applyFont="1" applyFill="1" applyAlignment="1"/>
    <xf numFmtId="38" fontId="5" fillId="0" borderId="0" xfId="2" applyFont="1" applyFill="1" applyBorder="1" applyAlignment="1"/>
    <xf numFmtId="38" fontId="8" fillId="0" borderId="0" xfId="2" applyFont="1" applyFill="1" applyBorder="1" applyAlignment="1"/>
    <xf numFmtId="38" fontId="8" fillId="0" borderId="0" xfId="2" applyFont="1" applyFill="1" applyBorder="1"/>
    <xf numFmtId="38" fontId="5" fillId="0" borderId="4" xfId="2" applyFont="1" applyFill="1" applyBorder="1" applyAlignment="1"/>
    <xf numFmtId="38" fontId="6" fillId="0" borderId="4" xfId="2" applyFont="1" applyFill="1" applyBorder="1" applyAlignment="1"/>
    <xf numFmtId="38" fontId="6" fillId="0" borderId="14" xfId="2" applyFont="1" applyFill="1" applyBorder="1" applyAlignment="1"/>
    <xf numFmtId="38" fontId="5" fillId="0" borderId="0" xfId="2" applyFont="1" applyFill="1" applyAlignment="1">
      <alignment horizontal="centerContinuous"/>
    </xf>
    <xf numFmtId="38" fontId="10" fillId="0" borderId="0" xfId="2" applyFont="1" applyFill="1" applyAlignment="1"/>
    <xf numFmtId="178" fontId="5" fillId="0" borderId="0" xfId="2" applyNumberFormat="1" applyFont="1" applyFill="1" applyAlignment="1">
      <alignment vertical="center"/>
    </xf>
    <xf numFmtId="178" fontId="5" fillId="0" borderId="0" xfId="2" applyNumberFormat="1" applyFont="1" applyFill="1" applyBorder="1" applyAlignment="1">
      <alignment vertical="center"/>
    </xf>
    <xf numFmtId="0" fontId="6" fillId="0" borderId="0" xfId="1" applyFont="1"/>
    <xf numFmtId="38" fontId="5" fillId="0" borderId="0" xfId="2" applyFont="1" applyAlignment="1">
      <alignment vertical="center"/>
    </xf>
    <xf numFmtId="38" fontId="5" fillId="0" borderId="0" xfId="2" applyFont="1" applyAlignment="1">
      <alignment horizontal="right" vertical="center"/>
    </xf>
    <xf numFmtId="178" fontId="6" fillId="0" borderId="0" xfId="2" applyNumberFormat="1" applyFont="1" applyFill="1" applyAlignment="1">
      <alignment vertical="center"/>
    </xf>
    <xf numFmtId="178" fontId="6" fillId="0" borderId="0" xfId="2" applyNumberFormat="1" applyFont="1" applyFill="1" applyBorder="1" applyAlignment="1">
      <alignment vertical="center"/>
    </xf>
    <xf numFmtId="178" fontId="11" fillId="0" borderId="2" xfId="2" applyNumberFormat="1" applyFont="1" applyFill="1" applyBorder="1" applyAlignment="1">
      <alignment vertical="center"/>
    </xf>
    <xf numFmtId="178" fontId="11" fillId="0" borderId="3" xfId="2" applyNumberFormat="1" applyFont="1" applyFill="1" applyBorder="1" applyAlignment="1">
      <alignment vertical="center"/>
    </xf>
    <xf numFmtId="178" fontId="6" fillId="0" borderId="0" xfId="2" applyNumberFormat="1" applyFont="1" applyFill="1" applyBorder="1" applyAlignment="1"/>
    <xf numFmtId="178" fontId="6" fillId="0" borderId="0" xfId="2" applyNumberFormat="1" applyFont="1" applyFill="1" applyBorder="1" applyAlignment="1">
      <alignment horizontal="right"/>
    </xf>
    <xf numFmtId="178" fontId="6" fillId="0" borderId="4" xfId="2" applyNumberFormat="1" applyFont="1" applyFill="1" applyBorder="1" applyAlignment="1"/>
    <xf numFmtId="178" fontId="6" fillId="0" borderId="0" xfId="2" applyNumberFormat="1" applyFont="1" applyFill="1" applyAlignment="1"/>
    <xf numFmtId="178" fontId="6" fillId="0" borderId="0" xfId="2" applyNumberFormat="1" applyFont="1" applyAlignment="1"/>
    <xf numFmtId="178" fontId="6" fillId="0" borderId="4" xfId="2" applyNumberFormat="1" applyFont="1" applyBorder="1" applyAlignment="1"/>
    <xf numFmtId="178" fontId="6" fillId="0" borderId="4" xfId="2" applyNumberFormat="1" applyFont="1" applyFill="1" applyBorder="1" applyAlignment="1">
      <alignment horizontal="center" vertical="center"/>
    </xf>
    <xf numFmtId="178" fontId="8" fillId="0" borderId="5" xfId="2" applyNumberFormat="1" applyFont="1" applyFill="1" applyBorder="1" applyAlignment="1">
      <alignment horizontal="center" vertical="center"/>
    </xf>
    <xf numFmtId="178" fontId="13" fillId="0" borderId="5" xfId="2" applyNumberFormat="1" applyFont="1" applyFill="1" applyBorder="1" applyAlignment="1">
      <alignment horizontal="center" vertical="center"/>
    </xf>
    <xf numFmtId="178" fontId="13" fillId="0" borderId="14" xfId="2" applyNumberFormat="1" applyFont="1" applyFill="1" applyBorder="1" applyAlignment="1">
      <alignment vertical="center"/>
    </xf>
    <xf numFmtId="178" fontId="8" fillId="0" borderId="14" xfId="2" applyNumberFormat="1" applyFont="1" applyFill="1" applyBorder="1" applyAlignment="1">
      <alignment vertical="center"/>
    </xf>
    <xf numFmtId="178" fontId="5" fillId="0" borderId="0" xfId="2" applyNumberFormat="1" applyFont="1" applyFill="1" applyAlignment="1">
      <alignment horizontal="centerContinuous" vertical="center"/>
    </xf>
    <xf numFmtId="0" fontId="7" fillId="0" borderId="2" xfId="2" applyNumberFormat="1" applyFont="1" applyBorder="1"/>
    <xf numFmtId="0" fontId="7" fillId="0" borderId="3" xfId="2" applyNumberFormat="1" applyFont="1" applyBorder="1"/>
    <xf numFmtId="0" fontId="7" fillId="0" borderId="2" xfId="2" applyNumberFormat="1" applyFont="1" applyBorder="1" applyAlignment="1">
      <alignment horizontal="center"/>
    </xf>
    <xf numFmtId="0" fontId="5" fillId="0" borderId="0" xfId="2" applyNumberFormat="1" applyFont="1" applyBorder="1"/>
    <xf numFmtId="0" fontId="5" fillId="0" borderId="0" xfId="2" applyNumberFormat="1" applyFont="1" applyBorder="1" applyAlignment="1">
      <alignment horizontal="right"/>
    </xf>
    <xf numFmtId="0" fontId="5" fillId="0" borderId="4" xfId="2" applyNumberFormat="1" applyFont="1" applyBorder="1" applyAlignment="1">
      <alignment horizontal="right"/>
    </xf>
    <xf numFmtId="0" fontId="6" fillId="0" borderId="0" xfId="2" applyNumberFormat="1" applyFont="1" applyFill="1" applyBorder="1" applyAlignment="1">
      <alignment horizontal="center"/>
    </xf>
    <xf numFmtId="0" fontId="6" fillId="0" borderId="0" xfId="2" applyNumberFormat="1" applyFont="1" applyBorder="1" applyAlignment="1">
      <alignment horizontal="center"/>
    </xf>
    <xf numFmtId="0" fontId="6" fillId="0" borderId="0" xfId="2" applyNumberFormat="1" applyFont="1" applyFill="1" applyBorder="1" applyAlignment="1">
      <alignment horizontal="right"/>
    </xf>
    <xf numFmtId="0" fontId="6" fillId="0" borderId="4" xfId="2" applyNumberFormat="1" applyFont="1" applyFill="1" applyBorder="1" applyAlignment="1">
      <alignment horizontal="right"/>
    </xf>
    <xf numFmtId="0" fontId="6" fillId="0" borderId="4" xfId="2" applyNumberFormat="1" applyFont="1" applyBorder="1" applyAlignment="1">
      <alignment horizontal="center"/>
    </xf>
    <xf numFmtId="0" fontId="8" fillId="0" borderId="0" xfId="2" applyNumberFormat="1" applyFont="1"/>
    <xf numFmtId="178" fontId="5" fillId="0" borderId="0" xfId="2" applyNumberFormat="1" applyFont="1" applyFill="1"/>
    <xf numFmtId="178" fontId="7" fillId="0" borderId="2" xfId="2" applyNumberFormat="1" applyFont="1" applyFill="1" applyBorder="1"/>
    <xf numFmtId="178" fontId="7" fillId="0" borderId="2" xfId="2" applyNumberFormat="1" applyFont="1" applyFill="1" applyBorder="1" applyAlignment="1"/>
    <xf numFmtId="178" fontId="6" fillId="0" borderId="0" xfId="2" applyNumberFormat="1" applyFont="1" applyFill="1" applyBorder="1"/>
    <xf numFmtId="178" fontId="6" fillId="0" borderId="0" xfId="2" applyNumberFormat="1" applyFont="1" applyFill="1"/>
    <xf numFmtId="178" fontId="6" fillId="0" borderId="0" xfId="2" applyNumberFormat="1" applyFont="1"/>
    <xf numFmtId="178" fontId="6" fillId="0" borderId="0" xfId="2" applyNumberFormat="1" applyFont="1" applyBorder="1" applyAlignment="1">
      <alignment horizontal="right"/>
    </xf>
    <xf numFmtId="178" fontId="5" fillId="0" borderId="0" xfId="2" applyNumberFormat="1" applyFont="1" applyFill="1" applyBorder="1" applyAlignment="1">
      <alignment horizontal="center"/>
    </xf>
    <xf numFmtId="178" fontId="5" fillId="0" borderId="4" xfId="2" applyNumberFormat="1" applyFont="1" applyFill="1" applyBorder="1" applyAlignment="1">
      <alignment horizontal="center"/>
    </xf>
    <xf numFmtId="49" fontId="6" fillId="0" borderId="0" xfId="2" applyNumberFormat="1" applyFont="1" applyFill="1" applyBorder="1" applyAlignment="1">
      <alignment horizontal="left"/>
    </xf>
    <xf numFmtId="180" fontId="6" fillId="0" borderId="0" xfId="2" applyNumberFormat="1" applyFont="1" applyFill="1" applyBorder="1"/>
    <xf numFmtId="181" fontId="6" fillId="0" borderId="0" xfId="2" applyNumberFormat="1" applyFont="1" applyFill="1" applyBorder="1"/>
    <xf numFmtId="181" fontId="6" fillId="0" borderId="0" xfId="2" applyNumberFormat="1" applyFont="1" applyFill="1" applyBorder="1" applyAlignment="1">
      <alignment horizontal="right"/>
    </xf>
    <xf numFmtId="179" fontId="6" fillId="0" borderId="0" xfId="2" applyNumberFormat="1" applyFont="1" applyFill="1" applyBorder="1"/>
    <xf numFmtId="182" fontId="6" fillId="0" borderId="0" xfId="2" applyNumberFormat="1" applyFont="1" applyFill="1" applyBorder="1"/>
    <xf numFmtId="181" fontId="6" fillId="0" borderId="4" xfId="2" applyNumberFormat="1" applyFont="1" applyFill="1" applyBorder="1"/>
    <xf numFmtId="180" fontId="6" fillId="0" borderId="0" xfId="2" applyNumberFormat="1" applyFont="1" applyFill="1"/>
    <xf numFmtId="181" fontId="6" fillId="0" borderId="0" xfId="2" applyNumberFormat="1" applyFont="1" applyFill="1"/>
    <xf numFmtId="179" fontId="6" fillId="0" borderId="0" xfId="2" applyNumberFormat="1" applyFont="1" applyFill="1"/>
    <xf numFmtId="182" fontId="6" fillId="0" borderId="0" xfId="2" applyNumberFormat="1" applyFont="1" applyFill="1"/>
    <xf numFmtId="178" fontId="13" fillId="0" borderId="0" xfId="2" applyNumberFormat="1" applyFont="1" applyFill="1" applyAlignment="1"/>
    <xf numFmtId="178" fontId="13" fillId="0" borderId="0" xfId="2" applyNumberFormat="1" applyFont="1" applyFill="1" applyBorder="1" applyAlignment="1"/>
    <xf numFmtId="178" fontId="5" fillId="0" borderId="0" xfId="2" applyNumberFormat="1" applyFont="1" applyFill="1" applyBorder="1" applyAlignment="1"/>
    <xf numFmtId="178" fontId="13" fillId="0" borderId="4" xfId="2" applyNumberFormat="1" applyFont="1" applyFill="1" applyBorder="1" applyAlignment="1"/>
    <xf numFmtId="178" fontId="13" fillId="0" borderId="0" xfId="2" applyNumberFormat="1" applyFont="1" applyFill="1" applyAlignment="1">
      <alignment vertical="justify"/>
    </xf>
    <xf numFmtId="178" fontId="6" fillId="0" borderId="3" xfId="2" applyNumberFormat="1" applyFont="1" applyFill="1" applyBorder="1" applyAlignment="1">
      <alignment horizontal="center" vertical="top"/>
    </xf>
    <xf numFmtId="178" fontId="5" fillId="0" borderId="0" xfId="2" applyNumberFormat="1" applyFont="1" applyFill="1" applyAlignment="1">
      <alignment vertical="justify"/>
    </xf>
    <xf numFmtId="178" fontId="6" fillId="0" borderId="4" xfId="2" applyNumberFormat="1" applyFont="1" applyFill="1" applyBorder="1" applyAlignment="1">
      <alignment vertical="justify"/>
    </xf>
    <xf numFmtId="178" fontId="6" fillId="0" borderId="13" xfId="2" applyNumberFormat="1" applyFont="1" applyFill="1" applyBorder="1" applyAlignment="1">
      <alignment horizontal="center" vertical="center"/>
    </xf>
    <xf numFmtId="178" fontId="6" fillId="0" borderId="0" xfId="2" applyNumberFormat="1" applyFont="1" applyFill="1" applyBorder="1" applyAlignment="1">
      <alignment horizontal="center"/>
    </xf>
    <xf numFmtId="178" fontId="6" fillId="0" borderId="4" xfId="2" applyNumberFormat="1" applyFont="1" applyFill="1" applyBorder="1" applyAlignment="1">
      <alignment horizontal="center"/>
    </xf>
    <xf numFmtId="178" fontId="6" fillId="0" borderId="3" xfId="2" applyNumberFormat="1" applyFont="1" applyFill="1" applyBorder="1" applyAlignment="1">
      <alignment horizontal="center" vertical="center"/>
    </xf>
    <xf numFmtId="183" fontId="5" fillId="0" borderId="0" xfId="2" applyNumberFormat="1" applyFont="1" applyFill="1"/>
    <xf numFmtId="183" fontId="16" fillId="0" borderId="0" xfId="2" applyNumberFormat="1" applyFont="1" applyFill="1"/>
    <xf numFmtId="183" fontId="6" fillId="0" borderId="0" xfId="2" applyNumberFormat="1" applyFont="1" applyFill="1"/>
    <xf numFmtId="183" fontId="6" fillId="0" borderId="0" xfId="2" applyNumberFormat="1" applyFont="1" applyFill="1" applyAlignment="1"/>
    <xf numFmtId="183" fontId="11" fillId="0" borderId="2" xfId="2" applyNumberFormat="1" applyFont="1" applyFill="1" applyBorder="1"/>
    <xf numFmtId="183" fontId="6" fillId="0" borderId="0" xfId="2" applyNumberFormat="1" applyFont="1" applyFill="1" applyBorder="1"/>
    <xf numFmtId="183" fontId="6" fillId="0" borderId="0" xfId="2" applyNumberFormat="1" applyFont="1" applyFill="1" applyBorder="1" applyAlignment="1">
      <alignment horizontal="right"/>
    </xf>
    <xf numFmtId="183" fontId="6" fillId="0" borderId="4" xfId="2" applyNumberFormat="1" applyFont="1" applyFill="1" applyBorder="1"/>
    <xf numFmtId="183" fontId="6" fillId="0" borderId="0" xfId="2" applyNumberFormat="1" applyFont="1" applyFill="1" applyBorder="1" applyAlignment="1">
      <alignment shrinkToFit="1"/>
    </xf>
    <xf numFmtId="38" fontId="6" fillId="0" borderId="11" xfId="2" quotePrefix="1" applyFont="1" applyFill="1" applyBorder="1" applyAlignment="1">
      <alignment horizontal="center"/>
    </xf>
    <xf numFmtId="183" fontId="6" fillId="0" borderId="0" xfId="2" applyNumberFormat="1" applyFont="1" applyFill="1" applyAlignment="1">
      <alignment horizontal="center"/>
    </xf>
    <xf numFmtId="183" fontId="6" fillId="0" borderId="0" xfId="2" applyNumberFormat="1" applyFont="1" applyFill="1" applyBorder="1" applyAlignment="1">
      <alignment horizontal="center"/>
    </xf>
    <xf numFmtId="183" fontId="6" fillId="0" borderId="14" xfId="2" applyNumberFormat="1" applyFont="1" applyFill="1" applyBorder="1" applyAlignment="1">
      <alignment horizontal="center"/>
    </xf>
    <xf numFmtId="183" fontId="6" fillId="0" borderId="11" xfId="2" applyNumberFormat="1" applyFont="1" applyFill="1" applyBorder="1" applyAlignment="1">
      <alignment horizontal="center"/>
    </xf>
    <xf numFmtId="183" fontId="6" fillId="0" borderId="0" xfId="2" applyNumberFormat="1" applyFont="1" applyFill="1" applyAlignment="1">
      <alignment horizontal="center" vertical="center"/>
    </xf>
    <xf numFmtId="184" fontId="6" fillId="0" borderId="7" xfId="2" applyNumberFormat="1" applyFont="1" applyFill="1" applyBorder="1" applyAlignment="1">
      <alignment horizontal="center" vertical="center"/>
    </xf>
    <xf numFmtId="184" fontId="6" fillId="0" borderId="1" xfId="2" applyNumberFormat="1" applyFont="1" applyFill="1" applyBorder="1" applyAlignment="1">
      <alignment horizontal="center" vertical="center" shrinkToFit="1"/>
    </xf>
    <xf numFmtId="183" fontId="6" fillId="0" borderId="3" xfId="2" applyNumberFormat="1" applyFont="1" applyFill="1" applyBorder="1" applyAlignment="1">
      <alignment horizontal="center" vertical="center" shrinkToFit="1"/>
    </xf>
    <xf numFmtId="183" fontId="6" fillId="0" borderId="1" xfId="2" applyNumberFormat="1" applyFont="1" applyFill="1" applyBorder="1" applyAlignment="1">
      <alignment horizontal="center" vertical="center"/>
    </xf>
    <xf numFmtId="183" fontId="6" fillId="0" borderId="7" xfId="2" applyNumberFormat="1" applyFont="1" applyFill="1" applyBorder="1" applyAlignment="1">
      <alignment horizontal="center" vertical="center"/>
    </xf>
    <xf numFmtId="183" fontId="6" fillId="0" borderId="1" xfId="2" applyNumberFormat="1" applyFont="1" applyFill="1" applyBorder="1" applyAlignment="1">
      <alignment horizontal="center" vertical="center" shrinkToFit="1"/>
    </xf>
    <xf numFmtId="183" fontId="8" fillId="0" borderId="5" xfId="2" applyNumberFormat="1" applyFont="1" applyFill="1" applyBorder="1" applyAlignment="1">
      <alignment horizontal="center" vertical="center" shrinkToFit="1"/>
    </xf>
    <xf numFmtId="183" fontId="8" fillId="0" borderId="1"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xf>
    <xf numFmtId="183" fontId="6" fillId="0" borderId="4" xfId="2" applyNumberFormat="1" applyFont="1" applyFill="1" applyBorder="1" applyAlignment="1">
      <alignment horizontal="center" vertical="center"/>
    </xf>
    <xf numFmtId="183" fontId="6" fillId="0" borderId="0" xfId="2" applyNumberFormat="1" applyFont="1" applyFill="1" applyAlignment="1">
      <alignment vertical="center"/>
    </xf>
    <xf numFmtId="183" fontId="6" fillId="0" borderId="2" xfId="2" applyNumberFormat="1" applyFont="1" applyFill="1" applyBorder="1" applyAlignment="1">
      <alignment vertical="center"/>
    </xf>
    <xf numFmtId="183" fontId="6" fillId="0" borderId="14" xfId="2" applyNumberFormat="1" applyFont="1" applyFill="1" applyBorder="1" applyAlignment="1">
      <alignment vertical="center"/>
    </xf>
    <xf numFmtId="183" fontId="5" fillId="0" borderId="0" xfId="2" applyNumberFormat="1" applyFont="1" applyFill="1" applyAlignment="1"/>
    <xf numFmtId="183" fontId="5" fillId="0" borderId="0" xfId="2" applyNumberFormat="1" applyFont="1" applyFill="1" applyBorder="1" applyAlignment="1"/>
    <xf numFmtId="183" fontId="5" fillId="0" borderId="2" xfId="2" applyNumberFormat="1" applyFont="1" applyFill="1" applyBorder="1" applyAlignment="1"/>
    <xf numFmtId="183" fontId="13" fillId="0" borderId="0" xfId="2" applyNumberFormat="1" applyFont="1" applyFill="1" applyAlignment="1"/>
    <xf numFmtId="183" fontId="8" fillId="0" borderId="0" xfId="2" applyNumberFormat="1" applyFont="1" applyFill="1" applyAlignment="1"/>
    <xf numFmtId="183" fontId="10" fillId="0" borderId="0" xfId="2" applyNumberFormat="1" applyFont="1" applyFill="1" applyAlignment="1"/>
    <xf numFmtId="178" fontId="6" fillId="0" borderId="1" xfId="2" applyNumberFormat="1" applyFont="1" applyFill="1" applyBorder="1" applyAlignment="1">
      <alignment horizontal="center" vertical="center"/>
    </xf>
    <xf numFmtId="178" fontId="6" fillId="0" borderId="5" xfId="2" applyNumberFormat="1" applyFont="1" applyFill="1" applyBorder="1" applyAlignment="1">
      <alignment horizontal="centerContinuous" vertical="center"/>
    </xf>
    <xf numFmtId="178" fontId="6" fillId="0" borderId="7" xfId="2" applyNumberFormat="1" applyFont="1" applyFill="1" applyBorder="1" applyAlignment="1">
      <alignment horizontal="centerContinuous" vertical="center"/>
    </xf>
    <xf numFmtId="178" fontId="6" fillId="0" borderId="0" xfId="2" applyNumberFormat="1" applyFont="1" applyFill="1" applyBorder="1" applyAlignment="1">
      <alignment horizontal="centerContinuous"/>
    </xf>
    <xf numFmtId="178" fontId="6" fillId="0" borderId="1" xfId="2" applyNumberFormat="1" applyFont="1" applyFill="1" applyBorder="1" applyAlignment="1">
      <alignment horizontal="centerContinuous" vertical="center"/>
    </xf>
    <xf numFmtId="178" fontId="7" fillId="0" borderId="0" xfId="2" applyNumberFormat="1" applyFont="1" applyFill="1" applyAlignment="1"/>
    <xf numFmtId="3" fontId="6" fillId="0" borderId="0" xfId="2" applyNumberFormat="1" applyFont="1" applyFill="1" applyBorder="1" applyAlignment="1"/>
    <xf numFmtId="3" fontId="6" fillId="0" borderId="12" xfId="2" applyNumberFormat="1" applyFont="1" applyFill="1" applyBorder="1" applyAlignment="1"/>
    <xf numFmtId="3" fontId="6" fillId="0" borderId="2" xfId="2" applyNumberFormat="1" applyFont="1" applyFill="1" applyBorder="1" applyAlignment="1"/>
    <xf numFmtId="38" fontId="6" fillId="0" borderId="2" xfId="2" applyFont="1" applyFill="1" applyBorder="1" applyAlignment="1">
      <alignment horizontal="right"/>
    </xf>
    <xf numFmtId="3" fontId="6" fillId="0" borderId="3" xfId="2" applyNumberFormat="1" applyFont="1" applyFill="1" applyBorder="1" applyAlignment="1"/>
    <xf numFmtId="178" fontId="7" fillId="0" borderId="0" xfId="2" applyNumberFormat="1" applyFont="1" applyFill="1" applyBorder="1" applyAlignment="1"/>
    <xf numFmtId="49" fontId="6" fillId="0" borderId="6" xfId="2" applyNumberFormat="1" applyFont="1" applyFill="1" applyBorder="1" applyAlignment="1">
      <alignment horizontal="center"/>
    </xf>
    <xf numFmtId="49" fontId="6" fillId="0" borderId="34" xfId="2" applyNumberFormat="1" applyFont="1" applyFill="1" applyBorder="1" applyAlignment="1">
      <alignment horizontal="center"/>
    </xf>
    <xf numFmtId="178" fontId="5" fillId="0" borderId="0" xfId="2" applyNumberFormat="1" applyFont="1" applyFill="1" applyAlignment="1">
      <alignment horizontal="center" vertical="center"/>
    </xf>
    <xf numFmtId="178" fontId="5" fillId="0" borderId="0" xfId="2" applyNumberFormat="1" applyFont="1" applyFill="1" applyBorder="1" applyAlignment="1">
      <alignment horizontal="center" vertical="center" shrinkToFit="1"/>
    </xf>
    <xf numFmtId="178" fontId="8" fillId="0" borderId="10"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wrapText="1"/>
    </xf>
    <xf numFmtId="178" fontId="8" fillId="0" borderId="13" xfId="2" applyNumberFormat="1" applyFont="1" applyFill="1" applyBorder="1" applyAlignment="1">
      <alignment horizontal="center" vertical="center" wrapText="1"/>
    </xf>
    <xf numFmtId="178" fontId="5" fillId="0" borderId="0" xfId="2" applyNumberFormat="1" applyFont="1" applyFill="1" applyBorder="1" applyAlignment="1">
      <alignment horizontal="center" vertical="center"/>
    </xf>
    <xf numFmtId="178" fontId="8" fillId="0" borderId="1" xfId="2" applyNumberFormat="1" applyFont="1" applyFill="1" applyBorder="1" applyAlignment="1">
      <alignment horizontal="center" vertical="center"/>
    </xf>
    <xf numFmtId="178" fontId="11" fillId="0" borderId="0" xfId="2" applyNumberFormat="1" applyFont="1" applyFill="1" applyAlignment="1"/>
    <xf numFmtId="178" fontId="11" fillId="0" borderId="0" xfId="2" applyNumberFormat="1" applyFont="1" applyFill="1" applyBorder="1" applyAlignment="1"/>
    <xf numFmtId="178" fontId="6" fillId="0" borderId="0" xfId="2" applyNumberFormat="1" applyFont="1" applyFill="1" applyBorder="1" applyAlignment="1">
      <alignment horizontal="centerContinuous" vertical="center"/>
    </xf>
    <xf numFmtId="178" fontId="6" fillId="0" borderId="10" xfId="2" applyNumberFormat="1" applyFont="1" applyFill="1" applyBorder="1" applyAlignment="1">
      <alignment horizontal="center" vertical="center"/>
    </xf>
    <xf numFmtId="178" fontId="6" fillId="0" borderId="14" xfId="2" applyNumberFormat="1" applyFont="1" applyFill="1" applyBorder="1" applyAlignment="1">
      <alignment horizontal="center" vertical="center"/>
    </xf>
    <xf numFmtId="178" fontId="13" fillId="0" borderId="0" xfId="2" applyNumberFormat="1" applyFont="1" applyFill="1" applyBorder="1" applyAlignment="1">
      <alignment horizontal="center" vertical="center"/>
    </xf>
    <xf numFmtId="0" fontId="5" fillId="0" borderId="0" xfId="1" applyFont="1"/>
    <xf numFmtId="178" fontId="11" fillId="0" borderId="2" xfId="2" applyNumberFormat="1" applyFont="1" applyFill="1" applyBorder="1"/>
    <xf numFmtId="178" fontId="6" fillId="0" borderId="0" xfId="2" applyNumberFormat="1" applyFont="1" applyBorder="1" applyAlignment="1"/>
    <xf numFmtId="178" fontId="6" fillId="0" borderId="0" xfId="2" applyNumberFormat="1" applyFont="1" applyBorder="1" applyAlignment="1">
      <alignment horizontal="center"/>
    </xf>
    <xf numFmtId="178" fontId="6" fillId="0" borderId="0" xfId="2" applyNumberFormat="1" applyFont="1" applyAlignment="1">
      <alignment vertical="center"/>
    </xf>
    <xf numFmtId="178" fontId="13" fillId="0" borderId="3"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3" xfId="2" applyNumberFormat="1" applyFont="1" applyBorder="1" applyAlignment="1">
      <alignment horizontal="center" vertical="center"/>
    </xf>
    <xf numFmtId="0" fontId="8" fillId="0" borderId="0" xfId="1" applyFont="1"/>
    <xf numFmtId="178" fontId="11" fillId="0" borderId="2" xfId="2" applyNumberFormat="1" applyFont="1" applyBorder="1"/>
    <xf numFmtId="0" fontId="19" fillId="0" borderId="0" xfId="0" applyFont="1" applyFill="1" applyAlignment="1">
      <alignment horizontal="center" vertical="center"/>
    </xf>
    <xf numFmtId="0" fontId="20" fillId="0" borderId="0" xfId="0" applyFont="1" applyAlignment="1"/>
    <xf numFmtId="0" fontId="21" fillId="0" borderId="0" xfId="0" applyFont="1" applyFill="1" applyAlignment="1">
      <alignment horizontal="center" vertical="center"/>
    </xf>
    <xf numFmtId="0" fontId="9" fillId="0" borderId="1" xfId="0" applyFont="1" applyBorder="1" applyAlignment="1">
      <alignment horizontal="center" vertical="center"/>
    </xf>
    <xf numFmtId="0" fontId="20" fillId="0" borderId="0" xfId="0" applyFont="1">
      <alignment vertical="center"/>
    </xf>
    <xf numFmtId="38" fontId="5" fillId="0" borderId="14" xfId="2" applyFont="1" applyFill="1" applyBorder="1"/>
    <xf numFmtId="183" fontId="11" fillId="0" borderId="12" xfId="2" applyNumberFormat="1" applyFont="1" applyFill="1" applyBorder="1" applyAlignment="1">
      <alignment horizontal="center"/>
    </xf>
    <xf numFmtId="183" fontId="6" fillId="0" borderId="11" xfId="2" applyNumberFormat="1" applyFont="1" applyFill="1" applyBorder="1"/>
    <xf numFmtId="0" fontId="10" fillId="0" borderId="0" xfId="1" applyFont="1" applyAlignment="1">
      <alignment vertical="center"/>
    </xf>
    <xf numFmtId="183" fontId="10" fillId="0" borderId="0" xfId="2" applyNumberFormat="1" applyFont="1" applyFill="1" applyAlignment="1">
      <alignment vertical="center"/>
    </xf>
    <xf numFmtId="38" fontId="10" fillId="0" borderId="0" xfId="2" applyFont="1" applyAlignment="1">
      <alignment vertical="center"/>
    </xf>
    <xf numFmtId="0" fontId="10" fillId="0" borderId="0" xfId="2" applyNumberFormat="1" applyFont="1" applyAlignment="1">
      <alignment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3"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wrapText="1"/>
    </xf>
    <xf numFmtId="183" fontId="6" fillId="0" borderId="3" xfId="2" applyNumberFormat="1" applyFont="1" applyFill="1" applyBorder="1" applyAlignment="1">
      <alignment horizontal="center" vertical="center"/>
    </xf>
    <xf numFmtId="176" fontId="5" fillId="0" borderId="0" xfId="0" applyNumberFormat="1" applyFont="1" applyAlignment="1"/>
    <xf numFmtId="176" fontId="9" fillId="0" borderId="0" xfId="0" applyNumberFormat="1" applyFont="1" applyAlignment="1"/>
    <xf numFmtId="176" fontId="8" fillId="0" borderId="0" xfId="0" applyNumberFormat="1" applyFont="1" applyAlignment="1"/>
    <xf numFmtId="176" fontId="6" fillId="0" borderId="10" xfId="2" applyNumberFormat="1" applyFont="1" applyFill="1" applyBorder="1" applyAlignment="1">
      <alignment horizontal="center" vertical="center"/>
    </xf>
    <xf numFmtId="176" fontId="5" fillId="0" borderId="0" xfId="2" applyNumberFormat="1" applyFont="1" applyFill="1" applyAlignment="1">
      <alignment vertical="center"/>
    </xf>
    <xf numFmtId="176" fontId="6" fillId="0" borderId="0" xfId="2" applyNumberFormat="1" applyFont="1" applyFill="1" applyBorder="1" applyAlignment="1">
      <alignment horizontal="center" vertical="center"/>
    </xf>
    <xf numFmtId="176" fontId="6" fillId="0" borderId="2"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176" fontId="6" fillId="0" borderId="0" xfId="2" applyNumberFormat="1" applyFont="1" applyFill="1" applyBorder="1" applyAlignment="1">
      <alignment horizontal="center"/>
    </xf>
    <xf numFmtId="176" fontId="6" fillId="0" borderId="4" xfId="2" applyNumberFormat="1" applyFont="1" applyFill="1" applyBorder="1" applyAlignment="1">
      <alignment horizontal="center"/>
    </xf>
    <xf numFmtId="176" fontId="6" fillId="0" borderId="0" xfId="2" applyNumberFormat="1" applyFont="1" applyFill="1" applyBorder="1" applyAlignment="1"/>
    <xf numFmtId="176" fontId="5" fillId="0" borderId="0" xfId="2" applyNumberFormat="1" applyFont="1" applyFill="1"/>
    <xf numFmtId="41" fontId="6" fillId="0" borderId="4" xfId="2" applyNumberFormat="1" applyFont="1" applyFill="1" applyBorder="1" applyAlignment="1">
      <alignment horizontal="right"/>
    </xf>
    <xf numFmtId="41" fontId="6" fillId="0" borderId="0" xfId="2" applyNumberFormat="1" applyFont="1" applyFill="1" applyBorder="1" applyAlignment="1">
      <alignment horizontal="right"/>
    </xf>
    <xf numFmtId="176" fontId="5" fillId="0" borderId="0" xfId="2" applyNumberFormat="1" applyFont="1" applyFill="1" applyBorder="1"/>
    <xf numFmtId="41" fontId="5" fillId="0" borderId="0" xfId="2" applyNumberFormat="1" applyFont="1" applyFill="1" applyBorder="1"/>
    <xf numFmtId="176" fontId="6" fillId="0" borderId="0" xfId="2" applyNumberFormat="1" applyFont="1" applyFill="1" applyBorder="1" applyAlignment="1">
      <alignment horizontal="right"/>
    </xf>
    <xf numFmtId="176" fontId="7" fillId="0" borderId="2" xfId="2" applyNumberFormat="1" applyFont="1" applyFill="1" applyBorder="1" applyAlignment="1">
      <alignment horizontal="center"/>
    </xf>
    <xf numFmtId="176" fontId="7" fillId="0" borderId="3" xfId="2" applyNumberFormat="1" applyFont="1" applyFill="1" applyBorder="1"/>
    <xf numFmtId="176" fontId="7" fillId="0" borderId="2" xfId="2" applyNumberFormat="1" applyFont="1" applyFill="1" applyBorder="1"/>
    <xf numFmtId="176" fontId="7" fillId="0" borderId="2" xfId="2" applyNumberFormat="1" applyFont="1" applyFill="1" applyBorder="1" applyAlignment="1"/>
    <xf numFmtId="176" fontId="6" fillId="0" borderId="0" xfId="0" applyNumberFormat="1" applyFont="1" applyAlignment="1"/>
    <xf numFmtId="176" fontId="5" fillId="0" borderId="0" xfId="0" applyNumberFormat="1" applyFont="1" applyAlignment="1">
      <alignment horizontal="left"/>
    </xf>
    <xf numFmtId="176" fontId="6" fillId="0" borderId="0" xfId="0" applyNumberFormat="1" applyFont="1" applyAlignment="1">
      <alignment horizontal="left"/>
    </xf>
    <xf numFmtId="176" fontId="10" fillId="0" borderId="0" xfId="0" applyNumberFormat="1" applyFont="1" applyAlignment="1">
      <alignment vertical="center"/>
    </xf>
    <xf numFmtId="176" fontId="6" fillId="0" borderId="7"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176" fontId="8" fillId="0" borderId="7"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6" xfId="2" applyNumberFormat="1" applyFont="1" applyFill="1" applyBorder="1" applyAlignment="1">
      <alignment horizontal="center"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10"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0" fontId="6" fillId="0" borderId="29" xfId="2" applyNumberFormat="1" applyFont="1" applyBorder="1" applyAlignment="1">
      <alignment horizontal="center" vertical="center"/>
    </xf>
    <xf numFmtId="0" fontId="6" fillId="0" borderId="28" xfId="2" applyNumberFormat="1" applyFont="1" applyBorder="1" applyAlignment="1">
      <alignment horizontal="center" vertical="center"/>
    </xf>
    <xf numFmtId="0" fontId="6" fillId="0" borderId="27" xfId="2" applyNumberFormat="1" applyFont="1" applyBorder="1" applyAlignment="1">
      <alignment horizontal="center" vertical="center"/>
    </xf>
    <xf numFmtId="0" fontId="6" fillId="0" borderId="25" xfId="2" applyNumberFormat="1" applyFont="1" applyBorder="1" applyAlignment="1">
      <alignment horizontal="center" vertical="center"/>
    </xf>
    <xf numFmtId="0" fontId="6" fillId="0" borderId="8" xfId="2" applyNumberFormat="1" applyFont="1" applyBorder="1" applyAlignment="1">
      <alignment horizontal="center" vertical="center"/>
    </xf>
    <xf numFmtId="0" fontId="6" fillId="0" borderId="24" xfId="2" applyNumberFormat="1" applyFont="1" applyBorder="1" applyAlignment="1">
      <alignment horizontal="center" vertical="center"/>
    </xf>
    <xf numFmtId="0" fontId="6" fillId="0" borderId="32" xfId="2" applyNumberFormat="1" applyFont="1" applyBorder="1" applyAlignment="1">
      <alignment horizontal="center" vertical="center"/>
    </xf>
    <xf numFmtId="0" fontId="6" fillId="0" borderId="31" xfId="2" applyNumberFormat="1" applyFont="1" applyBorder="1" applyAlignment="1">
      <alignment horizontal="center" vertical="center"/>
    </xf>
    <xf numFmtId="0" fontId="6" fillId="0" borderId="30" xfId="2" applyNumberFormat="1" applyFont="1" applyBorder="1" applyAlignment="1">
      <alignment horizontal="center" vertical="center"/>
    </xf>
    <xf numFmtId="0" fontId="6" fillId="0" borderId="26" xfId="2" applyNumberFormat="1" applyFont="1" applyBorder="1" applyAlignment="1">
      <alignment horizontal="center" vertical="center"/>
    </xf>
    <xf numFmtId="0" fontId="6" fillId="0" borderId="0" xfId="2" applyNumberFormat="1" applyFont="1" applyBorder="1" applyAlignment="1">
      <alignment horizontal="center" vertical="center"/>
    </xf>
    <xf numFmtId="0" fontId="6" fillId="0" borderId="18" xfId="2" applyNumberFormat="1" applyFont="1" applyBorder="1" applyAlignment="1">
      <alignment horizontal="center" vertical="center"/>
    </xf>
    <xf numFmtId="0" fontId="6" fillId="0" borderId="29" xfId="2" applyNumberFormat="1" applyFont="1" applyBorder="1" applyAlignment="1">
      <alignment horizontal="center" vertical="center" wrapText="1"/>
    </xf>
    <xf numFmtId="0" fontId="6" fillId="0" borderId="28" xfId="2" applyNumberFormat="1" applyFont="1" applyBorder="1" applyAlignment="1">
      <alignment horizontal="center" vertical="center" wrapText="1"/>
    </xf>
    <xf numFmtId="0" fontId="6" fillId="0" borderId="27" xfId="2" applyNumberFormat="1" applyFont="1" applyBorder="1" applyAlignment="1">
      <alignment horizontal="center" vertical="center" wrapText="1"/>
    </xf>
    <xf numFmtId="0" fontId="6" fillId="0" borderId="25"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24" xfId="2" applyNumberFormat="1" applyFont="1" applyBorder="1" applyAlignment="1">
      <alignment horizontal="center" vertical="center" wrapText="1"/>
    </xf>
    <xf numFmtId="0" fontId="6" fillId="0" borderId="33" xfId="2" applyNumberFormat="1" applyFont="1" applyBorder="1" applyAlignment="1">
      <alignment horizontal="center" vertical="center"/>
    </xf>
    <xf numFmtId="0" fontId="6" fillId="0" borderId="19" xfId="2" applyNumberFormat="1" applyFont="1" applyBorder="1" applyAlignment="1">
      <alignment horizontal="center" vertical="center"/>
    </xf>
    <xf numFmtId="38" fontId="8" fillId="0" borderId="8" xfId="2" applyFont="1" applyBorder="1" applyAlignment="1">
      <alignment horizontal="center" vertical="center"/>
    </xf>
    <xf numFmtId="38" fontId="8" fillId="0" borderId="6" xfId="2" applyFont="1" applyBorder="1" applyAlignment="1">
      <alignment horizontal="center" vertical="center"/>
    </xf>
    <xf numFmtId="38" fontId="6" fillId="0" borderId="10" xfId="2" applyFont="1" applyBorder="1" applyAlignment="1">
      <alignment horizontal="center" vertical="center"/>
    </xf>
    <xf numFmtId="38" fontId="6" fillId="0" borderId="12" xfId="2" applyFont="1" applyBorder="1" applyAlignment="1">
      <alignment horizontal="center" vertical="center"/>
    </xf>
    <xf numFmtId="38" fontId="5" fillId="0" borderId="8" xfId="2" applyFont="1" applyFill="1" applyBorder="1" applyAlignment="1">
      <alignment horizontal="center" vertical="center"/>
    </xf>
    <xf numFmtId="38" fontId="5" fillId="0" borderId="34" xfId="2" applyFont="1" applyFill="1" applyBorder="1" applyAlignment="1">
      <alignment horizontal="center" vertical="center"/>
    </xf>
    <xf numFmtId="38" fontId="5" fillId="0" borderId="6" xfId="2" applyFont="1" applyFill="1" applyBorder="1" applyAlignment="1">
      <alignment horizontal="center" vertical="center"/>
    </xf>
    <xf numFmtId="38" fontId="6" fillId="0" borderId="34" xfId="2" applyFont="1" applyFill="1" applyBorder="1" applyAlignment="1">
      <alignment horizontal="center" vertical="center"/>
    </xf>
    <xf numFmtId="38" fontId="6" fillId="0" borderId="8" xfId="2" applyFont="1" applyFill="1" applyBorder="1" applyAlignment="1">
      <alignment horizontal="center" vertical="center" wrapText="1"/>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8" xfId="2" applyNumberFormat="1" applyFont="1" applyFill="1" applyBorder="1" applyAlignment="1">
      <alignment horizontal="center" vertical="center" wrapText="1"/>
    </xf>
    <xf numFmtId="178" fontId="13" fillId="0" borderId="34" xfId="2" applyNumberFormat="1" applyFont="1" applyFill="1" applyBorder="1" applyAlignment="1">
      <alignment horizontal="center" vertical="center" wrapText="1"/>
    </xf>
    <xf numFmtId="178" fontId="13" fillId="0" borderId="6" xfId="2" applyNumberFormat="1" applyFont="1" applyFill="1" applyBorder="1" applyAlignment="1">
      <alignment horizontal="center" vertical="center" wrapText="1"/>
    </xf>
    <xf numFmtId="178" fontId="13" fillId="0" borderId="13"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xf>
    <xf numFmtId="178" fontId="13" fillId="0" borderId="3" xfId="2" applyNumberFormat="1" applyFont="1" applyFill="1" applyBorder="1" applyAlignment="1">
      <alignment horizontal="center" vertical="center"/>
    </xf>
    <xf numFmtId="178" fontId="13" fillId="0" borderId="13" xfId="2" applyNumberFormat="1" applyFont="1" applyFill="1" applyBorder="1" applyAlignment="1">
      <alignment horizontal="center" vertical="center" wrapText="1"/>
    </xf>
    <xf numFmtId="178" fontId="13" fillId="0" borderId="8" xfId="2" applyNumberFormat="1" applyFont="1" applyFill="1" applyBorder="1" applyAlignment="1">
      <alignment horizontal="center" vertical="center"/>
    </xf>
    <xf numFmtId="178" fontId="13" fillId="0" borderId="34" xfId="2" applyNumberFormat="1" applyFont="1" applyFill="1" applyBorder="1" applyAlignment="1">
      <alignment horizontal="center" vertical="center"/>
    </xf>
    <xf numFmtId="178" fontId="13" fillId="0" borderId="6"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wrapText="1"/>
    </xf>
    <xf numFmtId="178" fontId="13" fillId="0" borderId="3" xfId="2" applyNumberFormat="1" applyFont="1" applyFill="1" applyBorder="1" applyAlignment="1">
      <alignment horizontal="center" vertical="center" wrapText="1"/>
    </xf>
    <xf numFmtId="0" fontId="8" fillId="0" borderId="8" xfId="2" applyNumberFormat="1" applyFont="1" applyBorder="1" applyAlignment="1">
      <alignment horizontal="center" vertical="center"/>
    </xf>
    <xf numFmtId="0" fontId="8" fillId="0" borderId="6" xfId="2" applyNumberFormat="1" applyFont="1" applyBorder="1" applyAlignment="1">
      <alignment horizontal="center" vertical="center"/>
    </xf>
    <xf numFmtId="0" fontId="8" fillId="0" borderId="13" xfId="2" applyNumberFormat="1" applyFont="1" applyBorder="1" applyAlignment="1">
      <alignment horizontal="center" vertical="center"/>
    </xf>
    <xf numFmtId="0" fontId="8" fillId="0" borderId="3" xfId="2" applyNumberFormat="1" applyFont="1" applyBorder="1" applyAlignment="1">
      <alignment horizontal="center" vertical="center"/>
    </xf>
    <xf numFmtId="0" fontId="8" fillId="0" borderId="10" xfId="2" applyNumberFormat="1" applyFont="1" applyBorder="1" applyAlignment="1">
      <alignment horizontal="center" vertical="center"/>
    </xf>
    <xf numFmtId="0" fontId="8" fillId="0" borderId="12" xfId="2" applyNumberFormat="1" applyFont="1" applyBorder="1" applyAlignment="1">
      <alignment horizontal="center" vertical="center"/>
    </xf>
    <xf numFmtId="0" fontId="8" fillId="0" borderId="8" xfId="2" applyNumberFormat="1" applyFont="1" applyBorder="1" applyAlignment="1">
      <alignment horizontal="center" vertical="center" wrapText="1"/>
    </xf>
    <xf numFmtId="0" fontId="8" fillId="0" borderId="6" xfId="2" applyNumberFormat="1" applyFont="1" applyBorder="1" applyAlignment="1">
      <alignment horizontal="center" vertical="center" wrapText="1"/>
    </xf>
    <xf numFmtId="178" fontId="6" fillId="0" borderId="8" xfId="2" applyNumberFormat="1" applyFont="1" applyFill="1" applyBorder="1" applyAlignment="1">
      <alignment horizontal="center" vertical="center"/>
    </xf>
    <xf numFmtId="178" fontId="6" fillId="0" borderId="6" xfId="2" applyNumberFormat="1" applyFont="1" applyFill="1" applyBorder="1" applyAlignment="1">
      <alignment horizontal="center" vertical="center"/>
    </xf>
    <xf numFmtId="178" fontId="6" fillId="0" borderId="7" xfId="2" applyNumberFormat="1" applyFont="1" applyFill="1" applyBorder="1" applyAlignment="1">
      <alignment horizontal="center" vertical="center" wrapText="1"/>
    </xf>
    <xf numFmtId="178" fontId="6" fillId="0" borderId="5" xfId="2" applyNumberFormat="1" applyFont="1" applyFill="1" applyBorder="1" applyAlignment="1">
      <alignment horizontal="center" vertical="center"/>
    </xf>
    <xf numFmtId="178" fontId="6" fillId="0" borderId="9" xfId="2" applyNumberFormat="1" applyFont="1" applyFill="1" applyBorder="1" applyAlignment="1">
      <alignment horizontal="center" vertical="center"/>
    </xf>
    <xf numFmtId="178" fontId="6" fillId="0" borderId="13" xfId="2" applyNumberFormat="1" applyFont="1" applyFill="1" applyBorder="1" applyAlignment="1">
      <alignment horizontal="center" vertical="center" wrapText="1"/>
    </xf>
    <xf numFmtId="178" fontId="8" fillId="0" borderId="8" xfId="2" applyNumberFormat="1" applyFont="1" applyFill="1" applyBorder="1" applyAlignment="1">
      <alignment horizontal="center" vertical="center" wrapText="1"/>
    </xf>
    <xf numFmtId="178" fontId="8" fillId="0" borderId="6" xfId="2" applyNumberFormat="1" applyFont="1" applyFill="1" applyBorder="1" applyAlignment="1">
      <alignment horizontal="center" vertical="center" wrapText="1"/>
    </xf>
    <xf numFmtId="178" fontId="6" fillId="0" borderId="7" xfId="2" applyNumberFormat="1" applyFont="1" applyFill="1" applyBorder="1" applyAlignment="1">
      <alignment horizontal="center" vertical="center"/>
    </xf>
    <xf numFmtId="178" fontId="6" fillId="0" borderId="34" xfId="2" applyNumberFormat="1" applyFont="1" applyFill="1" applyBorder="1" applyAlignment="1">
      <alignment horizontal="center" vertical="center"/>
    </xf>
    <xf numFmtId="183" fontId="6" fillId="0" borderId="13" xfId="2" applyNumberFormat="1" applyFont="1" applyFill="1" applyBorder="1" applyAlignment="1">
      <alignment horizontal="center" vertical="center"/>
    </xf>
    <xf numFmtId="183" fontId="6" fillId="0" borderId="14" xfId="2" applyNumberFormat="1" applyFont="1" applyFill="1" applyBorder="1" applyAlignment="1">
      <alignment horizontal="center" vertical="center"/>
    </xf>
    <xf numFmtId="183" fontId="6" fillId="0" borderId="10" xfId="2" applyNumberFormat="1" applyFont="1" applyFill="1" applyBorder="1" applyAlignment="1">
      <alignment horizontal="center" vertical="center"/>
    </xf>
    <xf numFmtId="183" fontId="6" fillId="0" borderId="3" xfId="2" applyNumberFormat="1" applyFont="1" applyFill="1" applyBorder="1" applyAlignment="1">
      <alignment horizontal="center" vertical="center"/>
    </xf>
    <xf numFmtId="183" fontId="6" fillId="0" borderId="2" xfId="2" applyNumberFormat="1" applyFont="1" applyFill="1" applyBorder="1" applyAlignment="1">
      <alignment horizontal="center" vertical="center"/>
    </xf>
    <xf numFmtId="183" fontId="6" fillId="0" borderId="12" xfId="2" applyNumberFormat="1" applyFont="1" applyFill="1" applyBorder="1" applyAlignment="1">
      <alignment horizontal="center" vertical="center"/>
    </xf>
    <xf numFmtId="183" fontId="6" fillId="0" borderId="11" xfId="2" applyNumberFormat="1" applyFont="1" applyFill="1" applyBorder="1" applyAlignment="1">
      <alignment horizontal="center" vertical="center"/>
    </xf>
    <xf numFmtId="183" fontId="8" fillId="0" borderId="8" xfId="2" applyNumberFormat="1" applyFont="1" applyFill="1" applyBorder="1" applyAlignment="1">
      <alignment horizontal="center" vertical="center" wrapText="1"/>
    </xf>
    <xf numFmtId="183" fontId="8" fillId="0" borderId="6" xfId="2" applyNumberFormat="1" applyFont="1" applyFill="1" applyBorder="1" applyAlignment="1">
      <alignment horizontal="center" vertical="center" wrapText="1"/>
    </xf>
    <xf numFmtId="183" fontId="6" fillId="0" borderId="8" xfId="2" applyNumberFormat="1" applyFont="1" applyFill="1" applyBorder="1" applyAlignment="1">
      <alignment horizontal="center" vertical="center"/>
    </xf>
    <xf numFmtId="183" fontId="6" fillId="0" borderId="6"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178" fontId="8" fillId="0" borderId="6"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wrapText="1"/>
    </xf>
    <xf numFmtId="178" fontId="6" fillId="0" borderId="8" xfId="2" applyNumberFormat="1" applyFont="1" applyBorder="1" applyAlignment="1">
      <alignment horizontal="center" vertical="center"/>
    </xf>
    <xf numFmtId="178" fontId="6" fillId="0" borderId="6" xfId="2" applyNumberFormat="1" applyFont="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xf>
    <xf numFmtId="0" fontId="6" fillId="0" borderId="0" xfId="0" applyFont="1" applyAlignment="1"/>
    <xf numFmtId="0" fontId="5" fillId="0" borderId="0" xfId="0" applyFont="1" applyAlignment="1">
      <alignment horizontal="centerContinuous"/>
    </xf>
    <xf numFmtId="38" fontId="6" fillId="0" borderId="0" xfId="2" quotePrefix="1" applyFont="1" applyFill="1" applyBorder="1"/>
    <xf numFmtId="38" fontId="22" fillId="0" borderId="0" xfId="2" applyFont="1" applyFill="1" applyAlignment="1">
      <alignment vertical="center"/>
    </xf>
    <xf numFmtId="38" fontId="13" fillId="0" borderId="0" xfId="2" applyFont="1" applyFill="1" applyAlignment="1">
      <alignment vertical="center"/>
    </xf>
    <xf numFmtId="0" fontId="1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178" fontId="6" fillId="0" borderId="0" xfId="0" applyNumberFormat="1" applyFont="1">
      <alignment vertical="center"/>
    </xf>
    <xf numFmtId="178" fontId="6" fillId="0" borderId="14" xfId="0" applyNumberFormat="1" applyFont="1" applyBorder="1">
      <alignment vertical="center"/>
    </xf>
    <xf numFmtId="38" fontId="11" fillId="0" borderId="2" xfId="2" applyFont="1" applyFill="1" applyBorder="1" applyAlignment="1">
      <alignment horizontal="center" vertical="center"/>
    </xf>
    <xf numFmtId="0" fontId="5" fillId="0" borderId="0" xfId="0" applyFont="1" applyAlignment="1"/>
    <xf numFmtId="0" fontId="10" fillId="0" borderId="0" xfId="0" applyFont="1" applyAlignment="1"/>
    <xf numFmtId="0" fontId="6" fillId="0" borderId="0" xfId="0" applyFont="1" applyAlignment="1">
      <alignment horizontal="center"/>
    </xf>
    <xf numFmtId="38" fontId="6" fillId="0" borderId="11" xfId="2" applyFont="1" applyFill="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0" xfId="2" applyFont="1" applyFill="1" applyBorder="1" applyAlignment="1">
      <alignment horizontal="center"/>
    </xf>
    <xf numFmtId="38" fontId="6" fillId="0" borderId="11" xfId="2" applyFont="1" applyFill="1" applyBorder="1" applyAlignment="1">
      <alignment horizontal="center"/>
    </xf>
    <xf numFmtId="38" fontId="7" fillId="0" borderId="2" xfId="2" applyFont="1" applyFill="1" applyBorder="1" applyAlignment="1">
      <alignment horizontal="center"/>
    </xf>
    <xf numFmtId="0" fontId="9" fillId="0" borderId="0" xfId="0" applyFont="1" applyAlignment="1"/>
    <xf numFmtId="0" fontId="8" fillId="0" borderId="0" xfId="0" applyFont="1" applyAlignment="1"/>
    <xf numFmtId="0" fontId="6" fillId="0" borderId="8" xfId="0" applyFont="1" applyBorder="1" applyAlignment="1">
      <alignment horizontal="center" vertical="center"/>
    </xf>
    <xf numFmtId="0" fontId="6" fillId="0" borderId="4" xfId="0" applyFont="1" applyBorder="1" applyAlignment="1">
      <alignment horizontal="center"/>
    </xf>
    <xf numFmtId="0" fontId="6" fillId="0" borderId="4" xfId="0" applyFont="1" applyBorder="1" applyAlignment="1">
      <alignment vertical="justify"/>
    </xf>
    <xf numFmtId="0" fontId="6" fillId="0" borderId="6" xfId="0" applyFont="1" applyBorder="1" applyAlignment="1">
      <alignment horizontal="center" vertical="center"/>
    </xf>
    <xf numFmtId="38" fontId="13" fillId="0" borderId="0" xfId="2" applyFont="1" applyFill="1" applyBorder="1" applyAlignment="1"/>
    <xf numFmtId="0" fontId="5" fillId="0" borderId="12" xfId="0" applyFont="1" applyBorder="1" applyAlignment="1"/>
    <xf numFmtId="178" fontId="5" fillId="0" borderId="3" xfId="0" applyNumberFormat="1" applyFont="1" applyBorder="1" applyAlignment="1"/>
    <xf numFmtId="178" fontId="5" fillId="0" borderId="2" xfId="0" applyNumberFormat="1" applyFont="1" applyBorder="1" applyAlignment="1"/>
    <xf numFmtId="0" fontId="5" fillId="0" borderId="0" xfId="0" applyFont="1" applyAlignment="1">
      <alignment horizontal="center"/>
    </xf>
    <xf numFmtId="0" fontId="5" fillId="0" borderId="0" xfId="0" applyFont="1" applyAlignment="1">
      <alignment horizontal="right"/>
    </xf>
    <xf numFmtId="179" fontId="5" fillId="0" borderId="0" xfId="0" applyNumberFormat="1" applyFont="1" applyAlignment="1"/>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38" fontId="6" fillId="0" borderId="0" xfId="2" applyFont="1" applyFill="1" applyBorder="1" applyAlignment="1">
      <alignment horizontal="center"/>
    </xf>
    <xf numFmtId="178" fontId="6" fillId="0" borderId="0" xfId="0" applyNumberFormat="1" applyFont="1" applyAlignment="1">
      <alignment horizontal="center"/>
    </xf>
    <xf numFmtId="38" fontId="6" fillId="0" borderId="4" xfId="2" applyFont="1" applyBorder="1"/>
    <xf numFmtId="38" fontId="11" fillId="0" borderId="0" xfId="2" applyFont="1" applyFill="1" applyBorder="1" applyAlignment="1"/>
    <xf numFmtId="38" fontId="11" fillId="0" borderId="0" xfId="2" applyFont="1" applyFill="1" applyBorder="1" applyAlignment="1">
      <alignment horizontal="right"/>
    </xf>
    <xf numFmtId="38" fontId="6" fillId="0" borderId="4" xfId="2" applyFont="1" applyBorder="1" applyAlignment="1"/>
    <xf numFmtId="38" fontId="6" fillId="0" borderId="0" xfId="2" applyFont="1" applyFill="1" applyAlignment="1"/>
    <xf numFmtId="38" fontId="6" fillId="0" borderId="0" xfId="2" applyFont="1" applyFill="1" applyAlignment="1">
      <alignment horizontal="right"/>
    </xf>
    <xf numFmtId="0" fontId="6" fillId="0" borderId="2" xfId="0" applyFont="1" applyBorder="1" applyAlignment="1"/>
    <xf numFmtId="0" fontId="6" fillId="0" borderId="3" xfId="0" applyFont="1" applyBorder="1" applyAlignment="1"/>
    <xf numFmtId="183" fontId="6" fillId="0" borderId="0" xfId="0" applyNumberFormat="1" applyFont="1" applyAlignment="1">
      <alignment horizontal="center"/>
    </xf>
    <xf numFmtId="183" fontId="23" fillId="0" borderId="0" xfId="2" applyNumberFormat="1" applyFont="1" applyFill="1"/>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38" fontId="11" fillId="0" borderId="12" xfId="2" applyFont="1" applyFill="1" applyBorder="1" applyAlignment="1">
      <alignment horizontal="center"/>
    </xf>
    <xf numFmtId="0" fontId="10" fillId="0" borderId="0" xfId="0" applyFont="1" applyAlignment="1">
      <alignment vertical="center"/>
    </xf>
    <xf numFmtId="38" fontId="6" fillId="0" borderId="4" xfId="2" applyFont="1" applyFill="1" applyBorder="1" applyAlignment="1">
      <alignment horizontal="center"/>
    </xf>
    <xf numFmtId="0" fontId="9" fillId="0" borderId="0" xfId="1" applyFont="1"/>
    <xf numFmtId="0" fontId="6" fillId="0" borderId="0" xfId="1" applyFont="1" applyAlignment="1">
      <alignment horizontal="right"/>
    </xf>
    <xf numFmtId="38" fontId="6" fillId="0" borderId="8" xfId="2" applyFont="1" applyFill="1" applyBorder="1" applyAlignment="1">
      <alignment vertical="center"/>
    </xf>
    <xf numFmtId="38" fontId="6" fillId="0" borderId="9" xfId="2" applyFont="1" applyFill="1" applyBorder="1" applyAlignment="1">
      <alignment horizontal="center" vertical="center"/>
    </xf>
    <xf numFmtId="38" fontId="8" fillId="0" borderId="13" xfId="2" applyFont="1" applyFill="1" applyBorder="1" applyAlignment="1">
      <alignment horizontal="center" vertical="center" wrapText="1"/>
    </xf>
    <xf numFmtId="38" fontId="8" fillId="0" borderId="8"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6" fillId="0" borderId="11" xfId="2" applyFont="1" applyFill="1" applyBorder="1" applyAlignment="1"/>
    <xf numFmtId="38" fontId="6" fillId="0" borderId="34" xfId="2" applyFont="1" applyFill="1" applyBorder="1" applyAlignment="1"/>
    <xf numFmtId="49" fontId="6" fillId="0" borderId="4" xfId="2" applyNumberFormat="1" applyFont="1" applyFill="1" applyBorder="1" applyAlignment="1">
      <alignment horizontal="center"/>
    </xf>
    <xf numFmtId="0" fontId="6" fillId="0" borderId="11" xfId="1" applyFont="1" applyBorder="1" applyAlignment="1">
      <alignment horizontal="left"/>
    </xf>
    <xf numFmtId="38" fontId="5" fillId="0" borderId="0" xfId="1" applyNumberFormat="1" applyFont="1"/>
    <xf numFmtId="0" fontId="6" fillId="0" borderId="0" xfId="1" applyFont="1" applyAlignment="1">
      <alignment horizontal="left"/>
    </xf>
    <xf numFmtId="0" fontId="17" fillId="0" borderId="0" xfId="1" applyFont="1"/>
    <xf numFmtId="38" fontId="6" fillId="0" borderId="34" xfId="2" applyFont="1" applyFill="1" applyBorder="1" applyAlignment="1">
      <alignment horizontal="center"/>
    </xf>
    <xf numFmtId="38" fontId="6" fillId="0" borderId="6" xfId="2" applyFont="1" applyFill="1" applyBorder="1" applyAlignment="1">
      <alignment horizontal="center"/>
    </xf>
    <xf numFmtId="38" fontId="6" fillId="0" borderId="3" xfId="2" applyFont="1" applyFill="1" applyBorder="1" applyAlignment="1"/>
    <xf numFmtId="38" fontId="6" fillId="0" borderId="2" xfId="2" applyFont="1" applyFill="1" applyBorder="1" applyAlignment="1"/>
    <xf numFmtId="38" fontId="6" fillId="0" borderId="12" xfId="2" applyFont="1" applyFill="1" applyBorder="1" applyAlignment="1"/>
    <xf numFmtId="0" fontId="23" fillId="0" borderId="0" xfId="1" applyFont="1" applyAlignment="1">
      <alignment horizontal="left"/>
    </xf>
    <xf numFmtId="0" fontId="23" fillId="0" borderId="0" xfId="1" applyFont="1"/>
    <xf numFmtId="38" fontId="6" fillId="0" borderId="10" xfId="2" applyFont="1" applyBorder="1" applyAlignment="1">
      <alignment horizontal="center"/>
    </xf>
    <xf numFmtId="38" fontId="6" fillId="0" borderId="0" xfId="2" applyFont="1" applyBorder="1" applyAlignment="1">
      <alignment horizontal="center"/>
    </xf>
    <xf numFmtId="38" fontId="6" fillId="0" borderId="11" xfId="2" applyFont="1" applyBorder="1" applyAlignment="1">
      <alignment horizontal="center"/>
    </xf>
    <xf numFmtId="38" fontId="11" fillId="0" borderId="3" xfId="2" applyFont="1" applyFill="1" applyBorder="1"/>
    <xf numFmtId="38" fontId="11" fillId="0" borderId="2" xfId="2" applyFont="1" applyBorder="1" applyAlignment="1">
      <alignment horizontal="center"/>
    </xf>
    <xf numFmtId="38" fontId="11" fillId="0" borderId="3" xfId="2" applyFont="1" applyBorder="1"/>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0"/>
  <sheetViews>
    <sheetView tabSelected="1" zoomScaleNormal="100" workbookViewId="0">
      <pane ySplit="3" topLeftCell="A4" activePane="bottomLeft" state="frozen"/>
      <selection pane="bottomLeft" activeCell="A2" sqref="A2"/>
    </sheetView>
  </sheetViews>
  <sheetFormatPr defaultRowHeight="13.5" x14ac:dyDescent="0.4"/>
  <cols>
    <col min="1" max="1" width="67.375" style="229" bestFit="1" customWidth="1"/>
    <col min="2" max="16384" width="9" style="229"/>
  </cols>
  <sheetData>
    <row r="1" spans="1:1" s="226" customFormat="1" ht="31.5" customHeight="1" x14ac:dyDescent="0.15">
      <c r="A1" s="225" t="s">
        <v>348</v>
      </c>
    </row>
    <row r="2" spans="1:1" s="226" customFormat="1" ht="27.75" customHeight="1" x14ac:dyDescent="0.15">
      <c r="A2" s="227" t="s">
        <v>0</v>
      </c>
    </row>
    <row r="3" spans="1:1" s="226" customFormat="1" ht="24" customHeight="1" x14ac:dyDescent="0.15">
      <c r="A3" s="228" t="s">
        <v>1</v>
      </c>
    </row>
    <row r="4" spans="1:1" ht="30" customHeight="1" x14ac:dyDescent="0.4">
      <c r="A4" s="229" t="s">
        <v>346</v>
      </c>
    </row>
    <row r="5" spans="1:1" ht="30" customHeight="1" x14ac:dyDescent="0.4">
      <c r="A5" s="229" t="s">
        <v>347</v>
      </c>
    </row>
    <row r="6" spans="1:1" ht="30" customHeight="1" x14ac:dyDescent="0.4">
      <c r="A6" s="229" t="s">
        <v>2</v>
      </c>
    </row>
    <row r="7" spans="1:1" ht="30" customHeight="1" x14ac:dyDescent="0.4">
      <c r="A7" s="229" t="s">
        <v>3</v>
      </c>
    </row>
    <row r="8" spans="1:1" ht="30" customHeight="1" x14ac:dyDescent="0.4">
      <c r="A8" s="229" t="s">
        <v>4</v>
      </c>
    </row>
    <row r="9" spans="1:1" ht="30" customHeight="1" x14ac:dyDescent="0.4">
      <c r="A9" s="229" t="s">
        <v>5</v>
      </c>
    </row>
    <row r="10" spans="1:1" ht="30" customHeight="1" x14ac:dyDescent="0.4">
      <c r="A10" s="229" t="s">
        <v>6</v>
      </c>
    </row>
    <row r="11" spans="1:1" ht="30" customHeight="1" x14ac:dyDescent="0.4">
      <c r="A11" s="229" t="s">
        <v>7</v>
      </c>
    </row>
    <row r="12" spans="1:1" ht="30" customHeight="1" x14ac:dyDescent="0.4">
      <c r="A12" s="229" t="s">
        <v>8</v>
      </c>
    </row>
    <row r="13" spans="1:1" ht="30" customHeight="1" x14ac:dyDescent="0.4">
      <c r="A13" s="229" t="s">
        <v>9</v>
      </c>
    </row>
    <row r="14" spans="1:1" ht="30" customHeight="1" x14ac:dyDescent="0.4">
      <c r="A14" s="229" t="s">
        <v>10</v>
      </c>
    </row>
    <row r="15" spans="1:1" ht="30" customHeight="1" x14ac:dyDescent="0.4">
      <c r="A15" s="229" t="s">
        <v>11</v>
      </c>
    </row>
    <row r="16" spans="1:1" ht="30" customHeight="1" x14ac:dyDescent="0.4">
      <c r="A16" s="229" t="s">
        <v>12</v>
      </c>
    </row>
    <row r="17" spans="1:1" ht="30" customHeight="1" x14ac:dyDescent="0.4">
      <c r="A17" s="229" t="s">
        <v>13</v>
      </c>
    </row>
    <row r="18" spans="1:1" ht="30" customHeight="1" x14ac:dyDescent="0.4">
      <c r="A18" s="229" t="s">
        <v>14</v>
      </c>
    </row>
    <row r="19" spans="1:1" ht="30" customHeight="1" x14ac:dyDescent="0.4">
      <c r="A19" s="229" t="s">
        <v>15</v>
      </c>
    </row>
    <row r="20" spans="1:1" ht="30" customHeight="1" x14ac:dyDescent="0.4">
      <c r="A20" s="229" t="s">
        <v>16</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9"/>
  <sheetViews>
    <sheetView zoomScaleNormal="100" workbookViewId="0">
      <pane xSplit="1" ySplit="8" topLeftCell="B9" activePane="bottomRight" state="frozen"/>
      <selection pane="topRight"/>
      <selection pane="bottomLeft"/>
      <selection pane="bottomRight" activeCell="D29" sqref="D29"/>
    </sheetView>
  </sheetViews>
  <sheetFormatPr defaultRowHeight="13.5" x14ac:dyDescent="0.15"/>
  <cols>
    <col min="1" max="1" width="11.625" style="384" customWidth="1"/>
    <col min="2" max="6" width="9.625" style="384" customWidth="1"/>
    <col min="7" max="10" width="7.625" style="384" customWidth="1"/>
    <col min="11" max="12" width="9.625" style="384" customWidth="1"/>
    <col min="13" max="256" width="9" style="384"/>
    <col min="257" max="257" width="11.625" style="384" customWidth="1"/>
    <col min="258" max="262" width="9.625" style="384" customWidth="1"/>
    <col min="263" max="266" width="7.625" style="384" customWidth="1"/>
    <col min="267" max="268" width="9.625" style="384" customWidth="1"/>
    <col min="269" max="512" width="9" style="384"/>
    <col min="513" max="513" width="11.625" style="384" customWidth="1"/>
    <col min="514" max="518" width="9.625" style="384" customWidth="1"/>
    <col min="519" max="522" width="7.625" style="384" customWidth="1"/>
    <col min="523" max="524" width="9.625" style="384" customWidth="1"/>
    <col min="525" max="768" width="9" style="384"/>
    <col min="769" max="769" width="11.625" style="384" customWidth="1"/>
    <col min="770" max="774" width="9.625" style="384" customWidth="1"/>
    <col min="775" max="778" width="7.625" style="384" customWidth="1"/>
    <col min="779" max="780" width="9.625" style="384" customWidth="1"/>
    <col min="781" max="1024" width="9" style="384"/>
    <col min="1025" max="1025" width="11.625" style="384" customWidth="1"/>
    <col min="1026" max="1030" width="9.625" style="384" customWidth="1"/>
    <col min="1031" max="1034" width="7.625" style="384" customWidth="1"/>
    <col min="1035" max="1036" width="9.625" style="384" customWidth="1"/>
    <col min="1037" max="1280" width="9" style="384"/>
    <col min="1281" max="1281" width="11.625" style="384" customWidth="1"/>
    <col min="1282" max="1286" width="9.625" style="384" customWidth="1"/>
    <col min="1287" max="1290" width="7.625" style="384" customWidth="1"/>
    <col min="1291" max="1292" width="9.625" style="384" customWidth="1"/>
    <col min="1293" max="1536" width="9" style="384"/>
    <col min="1537" max="1537" width="11.625" style="384" customWidth="1"/>
    <col min="1538" max="1542" width="9.625" style="384" customWidth="1"/>
    <col min="1543" max="1546" width="7.625" style="384" customWidth="1"/>
    <col min="1547" max="1548" width="9.625" style="384" customWidth="1"/>
    <col min="1549" max="1792" width="9" style="384"/>
    <col min="1793" max="1793" width="11.625" style="384" customWidth="1"/>
    <col min="1794" max="1798" width="9.625" style="384" customWidth="1"/>
    <col min="1799" max="1802" width="7.625" style="384" customWidth="1"/>
    <col min="1803" max="1804" width="9.625" style="384" customWidth="1"/>
    <col min="1805" max="2048" width="9" style="384"/>
    <col min="2049" max="2049" width="11.625" style="384" customWidth="1"/>
    <col min="2050" max="2054" width="9.625" style="384" customWidth="1"/>
    <col min="2055" max="2058" width="7.625" style="384" customWidth="1"/>
    <col min="2059" max="2060" width="9.625" style="384" customWidth="1"/>
    <col min="2061" max="2304" width="9" style="384"/>
    <col min="2305" max="2305" width="11.625" style="384" customWidth="1"/>
    <col min="2306" max="2310" width="9.625" style="384" customWidth="1"/>
    <col min="2311" max="2314" width="7.625" style="384" customWidth="1"/>
    <col min="2315" max="2316" width="9.625" style="384" customWidth="1"/>
    <col min="2317" max="2560" width="9" style="384"/>
    <col min="2561" max="2561" width="11.625" style="384" customWidth="1"/>
    <col min="2562" max="2566" width="9.625" style="384" customWidth="1"/>
    <col min="2567" max="2570" width="7.625" style="384" customWidth="1"/>
    <col min="2571" max="2572" width="9.625" style="384" customWidth="1"/>
    <col min="2573" max="2816" width="9" style="384"/>
    <col min="2817" max="2817" width="11.625" style="384" customWidth="1"/>
    <col min="2818" max="2822" width="9.625" style="384" customWidth="1"/>
    <col min="2823" max="2826" width="7.625" style="384" customWidth="1"/>
    <col min="2827" max="2828" width="9.625" style="384" customWidth="1"/>
    <col min="2829" max="3072" width="9" style="384"/>
    <col min="3073" max="3073" width="11.625" style="384" customWidth="1"/>
    <col min="3074" max="3078" width="9.625" style="384" customWidth="1"/>
    <col min="3079" max="3082" width="7.625" style="384" customWidth="1"/>
    <col min="3083" max="3084" width="9.625" style="384" customWidth="1"/>
    <col min="3085" max="3328" width="9" style="384"/>
    <col min="3329" max="3329" width="11.625" style="384" customWidth="1"/>
    <col min="3330" max="3334" width="9.625" style="384" customWidth="1"/>
    <col min="3335" max="3338" width="7.625" style="384" customWidth="1"/>
    <col min="3339" max="3340" width="9.625" style="384" customWidth="1"/>
    <col min="3341" max="3584" width="9" style="384"/>
    <col min="3585" max="3585" width="11.625" style="384" customWidth="1"/>
    <col min="3586" max="3590" width="9.625" style="384" customWidth="1"/>
    <col min="3591" max="3594" width="7.625" style="384" customWidth="1"/>
    <col min="3595" max="3596" width="9.625" style="384" customWidth="1"/>
    <col min="3597" max="3840" width="9" style="384"/>
    <col min="3841" max="3841" width="11.625" style="384" customWidth="1"/>
    <col min="3842" max="3846" width="9.625" style="384" customWidth="1"/>
    <col min="3847" max="3850" width="7.625" style="384" customWidth="1"/>
    <col min="3851" max="3852" width="9.625" style="384" customWidth="1"/>
    <col min="3853" max="4096" width="9" style="384"/>
    <col min="4097" max="4097" width="11.625" style="384" customWidth="1"/>
    <col min="4098" max="4102" width="9.625" style="384" customWidth="1"/>
    <col min="4103" max="4106" width="7.625" style="384" customWidth="1"/>
    <col min="4107" max="4108" width="9.625" style="384" customWidth="1"/>
    <col min="4109" max="4352" width="9" style="384"/>
    <col min="4353" max="4353" width="11.625" style="384" customWidth="1"/>
    <col min="4354" max="4358" width="9.625" style="384" customWidth="1"/>
    <col min="4359" max="4362" width="7.625" style="384" customWidth="1"/>
    <col min="4363" max="4364" width="9.625" style="384" customWidth="1"/>
    <col min="4365" max="4608" width="9" style="384"/>
    <col min="4609" max="4609" width="11.625" style="384" customWidth="1"/>
    <col min="4610" max="4614" width="9.625" style="384" customWidth="1"/>
    <col min="4615" max="4618" width="7.625" style="384" customWidth="1"/>
    <col min="4619" max="4620" width="9.625" style="384" customWidth="1"/>
    <col min="4621" max="4864" width="9" style="384"/>
    <col min="4865" max="4865" width="11.625" style="384" customWidth="1"/>
    <col min="4866" max="4870" width="9.625" style="384" customWidth="1"/>
    <col min="4871" max="4874" width="7.625" style="384" customWidth="1"/>
    <col min="4875" max="4876" width="9.625" style="384" customWidth="1"/>
    <col min="4877" max="5120" width="9" style="384"/>
    <col min="5121" max="5121" width="11.625" style="384" customWidth="1"/>
    <col min="5122" max="5126" width="9.625" style="384" customWidth="1"/>
    <col min="5127" max="5130" width="7.625" style="384" customWidth="1"/>
    <col min="5131" max="5132" width="9.625" style="384" customWidth="1"/>
    <col min="5133" max="5376" width="9" style="384"/>
    <col min="5377" max="5377" width="11.625" style="384" customWidth="1"/>
    <col min="5378" max="5382" width="9.625" style="384" customWidth="1"/>
    <col min="5383" max="5386" width="7.625" style="384" customWidth="1"/>
    <col min="5387" max="5388" width="9.625" style="384" customWidth="1"/>
    <col min="5389" max="5632" width="9" style="384"/>
    <col min="5633" max="5633" width="11.625" style="384" customWidth="1"/>
    <col min="5634" max="5638" width="9.625" style="384" customWidth="1"/>
    <col min="5639" max="5642" width="7.625" style="384" customWidth="1"/>
    <col min="5643" max="5644" width="9.625" style="384" customWidth="1"/>
    <col min="5645" max="5888" width="9" style="384"/>
    <col min="5889" max="5889" width="11.625" style="384" customWidth="1"/>
    <col min="5890" max="5894" width="9.625" style="384" customWidth="1"/>
    <col min="5895" max="5898" width="7.625" style="384" customWidth="1"/>
    <col min="5899" max="5900" width="9.625" style="384" customWidth="1"/>
    <col min="5901" max="6144" width="9" style="384"/>
    <col min="6145" max="6145" width="11.625" style="384" customWidth="1"/>
    <col min="6146" max="6150" width="9.625" style="384" customWidth="1"/>
    <col min="6151" max="6154" width="7.625" style="384" customWidth="1"/>
    <col min="6155" max="6156" width="9.625" style="384" customWidth="1"/>
    <col min="6157" max="6400" width="9" style="384"/>
    <col min="6401" max="6401" width="11.625" style="384" customWidth="1"/>
    <col min="6402" max="6406" width="9.625" style="384" customWidth="1"/>
    <col min="6407" max="6410" width="7.625" style="384" customWidth="1"/>
    <col min="6411" max="6412" width="9.625" style="384" customWidth="1"/>
    <col min="6413" max="6656" width="9" style="384"/>
    <col min="6657" max="6657" width="11.625" style="384" customWidth="1"/>
    <col min="6658" max="6662" width="9.625" style="384" customWidth="1"/>
    <col min="6663" max="6666" width="7.625" style="384" customWidth="1"/>
    <col min="6667" max="6668" width="9.625" style="384" customWidth="1"/>
    <col min="6669" max="6912" width="9" style="384"/>
    <col min="6913" max="6913" width="11.625" style="384" customWidth="1"/>
    <col min="6914" max="6918" width="9.625" style="384" customWidth="1"/>
    <col min="6919" max="6922" width="7.625" style="384" customWidth="1"/>
    <col min="6923" max="6924" width="9.625" style="384" customWidth="1"/>
    <col min="6925" max="7168" width="9" style="384"/>
    <col min="7169" max="7169" width="11.625" style="384" customWidth="1"/>
    <col min="7170" max="7174" width="9.625" style="384" customWidth="1"/>
    <col min="7175" max="7178" width="7.625" style="384" customWidth="1"/>
    <col min="7179" max="7180" width="9.625" style="384" customWidth="1"/>
    <col min="7181" max="7424" width="9" style="384"/>
    <col min="7425" max="7425" width="11.625" style="384" customWidth="1"/>
    <col min="7426" max="7430" width="9.625" style="384" customWidth="1"/>
    <col min="7431" max="7434" width="7.625" style="384" customWidth="1"/>
    <col min="7435" max="7436" width="9.625" style="384" customWidth="1"/>
    <col min="7437" max="7680" width="9" style="384"/>
    <col min="7681" max="7681" width="11.625" style="384" customWidth="1"/>
    <col min="7682" max="7686" width="9.625" style="384" customWidth="1"/>
    <col min="7687" max="7690" width="7.625" style="384" customWidth="1"/>
    <col min="7691" max="7692" width="9.625" style="384" customWidth="1"/>
    <col min="7693" max="7936" width="9" style="384"/>
    <col min="7937" max="7937" width="11.625" style="384" customWidth="1"/>
    <col min="7938" max="7942" width="9.625" style="384" customWidth="1"/>
    <col min="7943" max="7946" width="7.625" style="384" customWidth="1"/>
    <col min="7947" max="7948" width="9.625" style="384" customWidth="1"/>
    <col min="7949" max="8192" width="9" style="384"/>
    <col min="8193" max="8193" width="11.625" style="384" customWidth="1"/>
    <col min="8194" max="8198" width="9.625" style="384" customWidth="1"/>
    <col min="8199" max="8202" width="7.625" style="384" customWidth="1"/>
    <col min="8203" max="8204" width="9.625" style="384" customWidth="1"/>
    <col min="8205" max="8448" width="9" style="384"/>
    <col min="8449" max="8449" width="11.625" style="384" customWidth="1"/>
    <col min="8450" max="8454" width="9.625" style="384" customWidth="1"/>
    <col min="8455" max="8458" width="7.625" style="384" customWidth="1"/>
    <col min="8459" max="8460" width="9.625" style="384" customWidth="1"/>
    <col min="8461" max="8704" width="9" style="384"/>
    <col min="8705" max="8705" width="11.625" style="384" customWidth="1"/>
    <col min="8706" max="8710" width="9.625" style="384" customWidth="1"/>
    <col min="8711" max="8714" width="7.625" style="384" customWidth="1"/>
    <col min="8715" max="8716" width="9.625" style="384" customWidth="1"/>
    <col min="8717" max="8960" width="9" style="384"/>
    <col min="8961" max="8961" width="11.625" style="384" customWidth="1"/>
    <col min="8962" max="8966" width="9.625" style="384" customWidth="1"/>
    <col min="8967" max="8970" width="7.625" style="384" customWidth="1"/>
    <col min="8971" max="8972" width="9.625" style="384" customWidth="1"/>
    <col min="8973" max="9216" width="9" style="384"/>
    <col min="9217" max="9217" width="11.625" style="384" customWidth="1"/>
    <col min="9218" max="9222" width="9.625" style="384" customWidth="1"/>
    <col min="9223" max="9226" width="7.625" style="384" customWidth="1"/>
    <col min="9227" max="9228" width="9.625" style="384" customWidth="1"/>
    <col min="9229" max="9472" width="9" style="384"/>
    <col min="9473" max="9473" width="11.625" style="384" customWidth="1"/>
    <col min="9474" max="9478" width="9.625" style="384" customWidth="1"/>
    <col min="9479" max="9482" width="7.625" style="384" customWidth="1"/>
    <col min="9483" max="9484" width="9.625" style="384" customWidth="1"/>
    <col min="9485" max="9728" width="9" style="384"/>
    <col min="9729" max="9729" width="11.625" style="384" customWidth="1"/>
    <col min="9730" max="9734" width="9.625" style="384" customWidth="1"/>
    <col min="9735" max="9738" width="7.625" style="384" customWidth="1"/>
    <col min="9739" max="9740" width="9.625" style="384" customWidth="1"/>
    <col min="9741" max="9984" width="9" style="384"/>
    <col min="9985" max="9985" width="11.625" style="384" customWidth="1"/>
    <col min="9986" max="9990" width="9.625" style="384" customWidth="1"/>
    <col min="9991" max="9994" width="7.625" style="384" customWidth="1"/>
    <col min="9995" max="9996" width="9.625" style="384" customWidth="1"/>
    <col min="9997" max="10240" width="9" style="384"/>
    <col min="10241" max="10241" width="11.625" style="384" customWidth="1"/>
    <col min="10242" max="10246" width="9.625" style="384" customWidth="1"/>
    <col min="10247" max="10250" width="7.625" style="384" customWidth="1"/>
    <col min="10251" max="10252" width="9.625" style="384" customWidth="1"/>
    <col min="10253" max="10496" width="9" style="384"/>
    <col min="10497" max="10497" width="11.625" style="384" customWidth="1"/>
    <col min="10498" max="10502" width="9.625" style="384" customWidth="1"/>
    <col min="10503" max="10506" width="7.625" style="384" customWidth="1"/>
    <col min="10507" max="10508" width="9.625" style="384" customWidth="1"/>
    <col min="10509" max="10752" width="9" style="384"/>
    <col min="10753" max="10753" width="11.625" style="384" customWidth="1"/>
    <col min="10754" max="10758" width="9.625" style="384" customWidth="1"/>
    <col min="10759" max="10762" width="7.625" style="384" customWidth="1"/>
    <col min="10763" max="10764" width="9.625" style="384" customWidth="1"/>
    <col min="10765" max="11008" width="9" style="384"/>
    <col min="11009" max="11009" width="11.625" style="384" customWidth="1"/>
    <col min="11010" max="11014" width="9.625" style="384" customWidth="1"/>
    <col min="11015" max="11018" width="7.625" style="384" customWidth="1"/>
    <col min="11019" max="11020" width="9.625" style="384" customWidth="1"/>
    <col min="11021" max="11264" width="9" style="384"/>
    <col min="11265" max="11265" width="11.625" style="384" customWidth="1"/>
    <col min="11266" max="11270" width="9.625" style="384" customWidth="1"/>
    <col min="11271" max="11274" width="7.625" style="384" customWidth="1"/>
    <col min="11275" max="11276" width="9.625" style="384" customWidth="1"/>
    <col min="11277" max="11520" width="9" style="384"/>
    <col min="11521" max="11521" width="11.625" style="384" customWidth="1"/>
    <col min="11522" max="11526" width="9.625" style="384" customWidth="1"/>
    <col min="11527" max="11530" width="7.625" style="384" customWidth="1"/>
    <col min="11531" max="11532" width="9.625" style="384" customWidth="1"/>
    <col min="11533" max="11776" width="9" style="384"/>
    <col min="11777" max="11777" width="11.625" style="384" customWidth="1"/>
    <col min="11778" max="11782" width="9.625" style="384" customWidth="1"/>
    <col min="11783" max="11786" width="7.625" style="384" customWidth="1"/>
    <col min="11787" max="11788" width="9.625" style="384" customWidth="1"/>
    <col min="11789" max="12032" width="9" style="384"/>
    <col min="12033" max="12033" width="11.625" style="384" customWidth="1"/>
    <col min="12034" max="12038" width="9.625" style="384" customWidth="1"/>
    <col min="12039" max="12042" width="7.625" style="384" customWidth="1"/>
    <col min="12043" max="12044" width="9.625" style="384" customWidth="1"/>
    <col min="12045" max="12288" width="9" style="384"/>
    <col min="12289" max="12289" width="11.625" style="384" customWidth="1"/>
    <col min="12290" max="12294" width="9.625" style="384" customWidth="1"/>
    <col min="12295" max="12298" width="7.625" style="384" customWidth="1"/>
    <col min="12299" max="12300" width="9.625" style="384" customWidth="1"/>
    <col min="12301" max="12544" width="9" style="384"/>
    <col min="12545" max="12545" width="11.625" style="384" customWidth="1"/>
    <col min="12546" max="12550" width="9.625" style="384" customWidth="1"/>
    <col min="12551" max="12554" width="7.625" style="384" customWidth="1"/>
    <col min="12555" max="12556" width="9.625" style="384" customWidth="1"/>
    <col min="12557" max="12800" width="9" style="384"/>
    <col min="12801" max="12801" width="11.625" style="384" customWidth="1"/>
    <col min="12802" max="12806" width="9.625" style="384" customWidth="1"/>
    <col min="12807" max="12810" width="7.625" style="384" customWidth="1"/>
    <col min="12811" max="12812" width="9.625" style="384" customWidth="1"/>
    <col min="12813" max="13056" width="9" style="384"/>
    <col min="13057" max="13057" width="11.625" style="384" customWidth="1"/>
    <col min="13058" max="13062" width="9.625" style="384" customWidth="1"/>
    <col min="13063" max="13066" width="7.625" style="384" customWidth="1"/>
    <col min="13067" max="13068" width="9.625" style="384" customWidth="1"/>
    <col min="13069" max="13312" width="9" style="384"/>
    <col min="13313" max="13313" width="11.625" style="384" customWidth="1"/>
    <col min="13314" max="13318" width="9.625" style="384" customWidth="1"/>
    <col min="13319" max="13322" width="7.625" style="384" customWidth="1"/>
    <col min="13323" max="13324" width="9.625" style="384" customWidth="1"/>
    <col min="13325" max="13568" width="9" style="384"/>
    <col min="13569" max="13569" width="11.625" style="384" customWidth="1"/>
    <col min="13570" max="13574" width="9.625" style="384" customWidth="1"/>
    <col min="13575" max="13578" width="7.625" style="384" customWidth="1"/>
    <col min="13579" max="13580" width="9.625" style="384" customWidth="1"/>
    <col min="13581" max="13824" width="9" style="384"/>
    <col min="13825" max="13825" width="11.625" style="384" customWidth="1"/>
    <col min="13826" max="13830" width="9.625" style="384" customWidth="1"/>
    <col min="13831" max="13834" width="7.625" style="384" customWidth="1"/>
    <col min="13835" max="13836" width="9.625" style="384" customWidth="1"/>
    <col min="13837" max="14080" width="9" style="384"/>
    <col min="14081" max="14081" width="11.625" style="384" customWidth="1"/>
    <col min="14082" max="14086" width="9.625" style="384" customWidth="1"/>
    <col min="14087" max="14090" width="7.625" style="384" customWidth="1"/>
    <col min="14091" max="14092" width="9.625" style="384" customWidth="1"/>
    <col min="14093" max="14336" width="9" style="384"/>
    <col min="14337" max="14337" width="11.625" style="384" customWidth="1"/>
    <col min="14338" max="14342" width="9.625" style="384" customWidth="1"/>
    <col min="14343" max="14346" width="7.625" style="384" customWidth="1"/>
    <col min="14347" max="14348" width="9.625" style="384" customWidth="1"/>
    <col min="14349" max="14592" width="9" style="384"/>
    <col min="14593" max="14593" width="11.625" style="384" customWidth="1"/>
    <col min="14594" max="14598" width="9.625" style="384" customWidth="1"/>
    <col min="14599" max="14602" width="7.625" style="384" customWidth="1"/>
    <col min="14603" max="14604" width="9.625" style="384" customWidth="1"/>
    <col min="14605" max="14848" width="9" style="384"/>
    <col min="14849" max="14849" width="11.625" style="384" customWidth="1"/>
    <col min="14850" max="14854" width="9.625" style="384" customWidth="1"/>
    <col min="14855" max="14858" width="7.625" style="384" customWidth="1"/>
    <col min="14859" max="14860" width="9.625" style="384" customWidth="1"/>
    <col min="14861" max="15104" width="9" style="384"/>
    <col min="15105" max="15105" width="11.625" style="384" customWidth="1"/>
    <col min="15106" max="15110" width="9.625" style="384" customWidth="1"/>
    <col min="15111" max="15114" width="7.625" style="384" customWidth="1"/>
    <col min="15115" max="15116" width="9.625" style="384" customWidth="1"/>
    <col min="15117" max="15360" width="9" style="384"/>
    <col min="15361" max="15361" width="11.625" style="384" customWidth="1"/>
    <col min="15362" max="15366" width="9.625" style="384" customWidth="1"/>
    <col min="15367" max="15370" width="7.625" style="384" customWidth="1"/>
    <col min="15371" max="15372" width="9.625" style="384" customWidth="1"/>
    <col min="15373" max="15616" width="9" style="384"/>
    <col min="15617" max="15617" width="11.625" style="384" customWidth="1"/>
    <col min="15618" max="15622" width="9.625" style="384" customWidth="1"/>
    <col min="15623" max="15626" width="7.625" style="384" customWidth="1"/>
    <col min="15627" max="15628" width="9.625" style="384" customWidth="1"/>
    <col min="15629" max="15872" width="9" style="384"/>
    <col min="15873" max="15873" width="11.625" style="384" customWidth="1"/>
    <col min="15874" max="15878" width="9.625" style="384" customWidth="1"/>
    <col min="15879" max="15882" width="7.625" style="384" customWidth="1"/>
    <col min="15883" max="15884" width="9.625" style="384" customWidth="1"/>
    <col min="15885" max="16128" width="9" style="384"/>
    <col min="16129" max="16129" width="11.625" style="384" customWidth="1"/>
    <col min="16130" max="16134" width="9.625" style="384" customWidth="1"/>
    <col min="16135" max="16138" width="7.625" style="384" customWidth="1"/>
    <col min="16139" max="16140" width="9.625" style="384" customWidth="1"/>
    <col min="16141" max="16384" width="9" style="384"/>
  </cols>
  <sheetData>
    <row r="1" spans="1:12" ht="17.25" x14ac:dyDescent="0.2">
      <c r="A1" s="385" t="s">
        <v>216</v>
      </c>
    </row>
    <row r="2" spans="1:12" ht="9" customHeight="1" x14ac:dyDescent="0.2">
      <c r="A2" s="393"/>
    </row>
    <row r="3" spans="1:12" ht="13.5" customHeight="1" x14ac:dyDescent="0.15">
      <c r="A3" s="394" t="s">
        <v>215</v>
      </c>
    </row>
    <row r="4" spans="1:12" ht="6" customHeight="1" x14ac:dyDescent="0.15">
      <c r="A4" s="394"/>
    </row>
    <row r="5" spans="1:12" s="147" customFormat="1" ht="15" customHeight="1" x14ac:dyDescent="0.4">
      <c r="A5" s="287" t="s">
        <v>69</v>
      </c>
      <c r="B5" s="149" t="s">
        <v>214</v>
      </c>
      <c r="C5" s="149" t="s">
        <v>206</v>
      </c>
      <c r="D5" s="149" t="s">
        <v>213</v>
      </c>
      <c r="E5" s="149" t="s">
        <v>212</v>
      </c>
      <c r="F5" s="149" t="s">
        <v>211</v>
      </c>
      <c r="G5" s="352" t="s">
        <v>210</v>
      </c>
      <c r="H5" s="347"/>
      <c r="I5" s="347"/>
      <c r="J5" s="348"/>
      <c r="K5" s="149" t="s">
        <v>209</v>
      </c>
      <c r="L5" s="149" t="s">
        <v>208</v>
      </c>
    </row>
    <row r="6" spans="1:12" s="147" customFormat="1" ht="15" customHeight="1" x14ac:dyDescent="0.15">
      <c r="A6" s="387"/>
      <c r="B6" s="148"/>
      <c r="C6" s="148"/>
      <c r="D6" s="103" t="s">
        <v>207</v>
      </c>
      <c r="E6" s="103" t="s">
        <v>206</v>
      </c>
      <c r="F6" s="103" t="s">
        <v>206</v>
      </c>
      <c r="G6" s="395" t="s">
        <v>205</v>
      </c>
      <c r="H6" s="396" t="s">
        <v>204</v>
      </c>
      <c r="I6" s="396" t="s">
        <v>203</v>
      </c>
      <c r="J6" s="395" t="s">
        <v>202</v>
      </c>
      <c r="K6" s="397"/>
      <c r="L6" s="397"/>
    </row>
    <row r="7" spans="1:12" s="145" customFormat="1" ht="15" customHeight="1" x14ac:dyDescent="0.4">
      <c r="A7" s="289"/>
      <c r="B7" s="246" t="s">
        <v>199</v>
      </c>
      <c r="C7" s="246" t="s">
        <v>199</v>
      </c>
      <c r="D7" s="246" t="s">
        <v>199</v>
      </c>
      <c r="E7" s="246" t="s">
        <v>201</v>
      </c>
      <c r="F7" s="246" t="s">
        <v>201</v>
      </c>
      <c r="G7" s="398"/>
      <c r="H7" s="146" t="s">
        <v>200</v>
      </c>
      <c r="I7" s="146" t="s">
        <v>200</v>
      </c>
      <c r="J7" s="398"/>
      <c r="K7" s="246" t="s">
        <v>199</v>
      </c>
      <c r="L7" s="246" t="s">
        <v>199</v>
      </c>
    </row>
    <row r="8" spans="1:12" s="141" customFormat="1" ht="6" customHeight="1" x14ac:dyDescent="0.15">
      <c r="A8" s="399"/>
      <c r="B8" s="144"/>
      <c r="C8" s="142"/>
      <c r="D8" s="142"/>
      <c r="E8" s="142"/>
      <c r="F8" s="142"/>
      <c r="G8" s="142"/>
      <c r="H8" s="143"/>
      <c r="I8" s="143"/>
      <c r="J8" s="142"/>
      <c r="K8" s="142"/>
      <c r="L8" s="142"/>
    </row>
    <row r="9" spans="1:12" s="125" customFormat="1" ht="17.100000000000001" customHeight="1" x14ac:dyDescent="0.15">
      <c r="A9" s="57" t="s">
        <v>198</v>
      </c>
      <c r="B9" s="136">
        <v>9.1</v>
      </c>
      <c r="C9" s="140">
        <v>8.3000000000000007</v>
      </c>
      <c r="D9" s="139">
        <v>0.8</v>
      </c>
      <c r="E9" s="138">
        <v>1.7</v>
      </c>
      <c r="F9" s="138">
        <v>0.4</v>
      </c>
      <c r="G9" s="138">
        <v>34.700000000000003</v>
      </c>
      <c r="H9" s="138">
        <v>12</v>
      </c>
      <c r="I9" s="138">
        <v>22.7</v>
      </c>
      <c r="J9" s="98" t="s">
        <v>19</v>
      </c>
      <c r="K9" s="138">
        <v>5.6</v>
      </c>
      <c r="L9" s="137">
        <v>1.78</v>
      </c>
    </row>
    <row r="10" spans="1:12" s="125" customFormat="1" ht="17.100000000000001" customHeight="1" x14ac:dyDescent="0.15">
      <c r="A10" s="57" t="s">
        <v>59</v>
      </c>
      <c r="B10" s="136">
        <v>8.8000000000000007</v>
      </c>
      <c r="C10" s="140">
        <v>8.4</v>
      </c>
      <c r="D10" s="139">
        <v>0.4</v>
      </c>
      <c r="E10" s="138">
        <v>3.6</v>
      </c>
      <c r="F10" s="138">
        <v>1.8</v>
      </c>
      <c r="G10" s="138">
        <v>30.7</v>
      </c>
      <c r="H10" s="138">
        <v>10.8</v>
      </c>
      <c r="I10" s="138">
        <v>19.899999999999999</v>
      </c>
      <c r="J10" s="98" t="s">
        <v>19</v>
      </c>
      <c r="K10" s="138">
        <v>5.4</v>
      </c>
      <c r="L10" s="137">
        <v>1.72</v>
      </c>
    </row>
    <row r="11" spans="1:12" s="125" customFormat="1" ht="17.100000000000001" customHeight="1" x14ac:dyDescent="0.15">
      <c r="A11" s="57" t="s">
        <v>58</v>
      </c>
      <c r="B11" s="136">
        <v>8.6999999999999993</v>
      </c>
      <c r="C11" s="135">
        <v>8.6999999999999993</v>
      </c>
      <c r="D11" s="134">
        <v>0.1</v>
      </c>
      <c r="E11" s="132">
        <v>2.7</v>
      </c>
      <c r="F11" s="132">
        <v>1.3</v>
      </c>
      <c r="G11" s="132">
        <v>27.1</v>
      </c>
      <c r="H11" s="132">
        <v>11.4</v>
      </c>
      <c r="I11" s="132">
        <v>15.8</v>
      </c>
      <c r="J11" s="98" t="s">
        <v>19</v>
      </c>
      <c r="K11" s="132">
        <v>5.4</v>
      </c>
      <c r="L11" s="131">
        <v>1.67</v>
      </c>
    </row>
    <row r="12" spans="1:12" s="124" customFormat="1" ht="17.100000000000001" customHeight="1" x14ac:dyDescent="0.15">
      <c r="A12" s="57" t="s">
        <v>57</v>
      </c>
      <c r="B12" s="136">
        <v>8.5</v>
      </c>
      <c r="C12" s="135">
        <v>9</v>
      </c>
      <c r="D12" s="134">
        <v>-0.5</v>
      </c>
      <c r="E12" s="132">
        <v>4.0999999999999996</v>
      </c>
      <c r="F12" s="132">
        <v>2.2999999999999998</v>
      </c>
      <c r="G12" s="132">
        <v>25.1</v>
      </c>
      <c r="H12" s="132">
        <v>11.2</v>
      </c>
      <c r="I12" s="132">
        <v>13.9</v>
      </c>
      <c r="J12" s="98" t="s">
        <v>19</v>
      </c>
      <c r="K12" s="132">
        <v>5.4</v>
      </c>
      <c r="L12" s="131">
        <v>1.64</v>
      </c>
    </row>
    <row r="13" spans="1:12" s="124" customFormat="1" ht="17.100000000000001" customHeight="1" x14ac:dyDescent="0.15">
      <c r="A13" s="57" t="s">
        <v>197</v>
      </c>
      <c r="B13" s="136">
        <v>8.4</v>
      </c>
      <c r="C13" s="135">
        <v>9.3000000000000007</v>
      </c>
      <c r="D13" s="134">
        <v>-0.9</v>
      </c>
      <c r="E13" s="132">
        <v>1.4</v>
      </c>
      <c r="F13" s="133" t="s">
        <v>19</v>
      </c>
      <c r="G13" s="132">
        <v>28.1</v>
      </c>
      <c r="H13" s="132">
        <v>16.3</v>
      </c>
      <c r="I13" s="132">
        <v>11.8</v>
      </c>
      <c r="J13" s="98" t="s">
        <v>19</v>
      </c>
      <c r="K13" s="132">
        <v>5.0999999999999996</v>
      </c>
      <c r="L13" s="131">
        <v>1.62</v>
      </c>
    </row>
    <row r="14" spans="1:12" s="124" customFormat="1" ht="17.100000000000001" customHeight="1" x14ac:dyDescent="0.15">
      <c r="A14" s="57" t="s">
        <v>55</v>
      </c>
      <c r="B14" s="136">
        <v>8.6999999999999993</v>
      </c>
      <c r="C14" s="135">
        <v>9</v>
      </c>
      <c r="D14" s="134">
        <v>-0.3</v>
      </c>
      <c r="E14" s="132">
        <v>2.7</v>
      </c>
      <c r="F14" s="133">
        <v>1.8</v>
      </c>
      <c r="G14" s="132">
        <v>24.1</v>
      </c>
      <c r="H14" s="132">
        <v>14.9</v>
      </c>
      <c r="I14" s="132">
        <v>9.1999999999999993</v>
      </c>
      <c r="J14" s="98" t="s">
        <v>19</v>
      </c>
      <c r="K14" s="132">
        <v>5</v>
      </c>
      <c r="L14" s="131">
        <v>1.71</v>
      </c>
    </row>
    <row r="15" spans="1:12" s="124" customFormat="1" ht="17.100000000000001" customHeight="1" x14ac:dyDescent="0.15">
      <c r="A15" s="57" t="s">
        <v>143</v>
      </c>
      <c r="B15" s="136">
        <v>8.3000000000000007</v>
      </c>
      <c r="C15" s="135">
        <v>9.1</v>
      </c>
      <c r="D15" s="134">
        <v>-0.8</v>
      </c>
      <c r="E15" s="132">
        <v>3.3</v>
      </c>
      <c r="F15" s="133">
        <v>1.9</v>
      </c>
      <c r="G15" s="132">
        <v>24.5</v>
      </c>
      <c r="H15" s="132">
        <v>10.6</v>
      </c>
      <c r="I15" s="132">
        <v>13.9</v>
      </c>
      <c r="J15" s="98" t="s">
        <v>19</v>
      </c>
      <c r="K15" s="132">
        <v>4.9000000000000004</v>
      </c>
      <c r="L15" s="131">
        <v>1.61</v>
      </c>
    </row>
    <row r="16" spans="1:12" s="124" customFormat="1" ht="17.100000000000001" customHeight="1" x14ac:dyDescent="0.15">
      <c r="A16" s="57" t="s">
        <v>53</v>
      </c>
      <c r="B16" s="136">
        <v>8.1999999999999993</v>
      </c>
      <c r="C16" s="135">
        <v>9.6999999999999993</v>
      </c>
      <c r="D16" s="134">
        <v>-1.5</v>
      </c>
      <c r="E16" s="132">
        <v>3.4</v>
      </c>
      <c r="F16" s="133">
        <v>1</v>
      </c>
      <c r="G16" s="132">
        <v>31.5</v>
      </c>
      <c r="H16" s="132">
        <v>18.3</v>
      </c>
      <c r="I16" s="132">
        <v>13.2</v>
      </c>
      <c r="J16" s="98" t="s">
        <v>19</v>
      </c>
      <c r="K16" s="132">
        <v>5</v>
      </c>
      <c r="L16" s="131">
        <v>1.65</v>
      </c>
    </row>
    <row r="17" spans="1:12" s="124" customFormat="1" ht="17.100000000000001" customHeight="1" x14ac:dyDescent="0.15">
      <c r="A17" s="57" t="s">
        <v>52</v>
      </c>
      <c r="B17" s="136">
        <v>8.3000000000000007</v>
      </c>
      <c r="C17" s="135">
        <v>9.8000000000000007</v>
      </c>
      <c r="D17" s="134">
        <v>-1.5</v>
      </c>
      <c r="E17" s="132">
        <v>2.8</v>
      </c>
      <c r="F17" s="133">
        <v>1.4</v>
      </c>
      <c r="G17" s="132">
        <v>21.7</v>
      </c>
      <c r="H17" s="132">
        <v>13.4</v>
      </c>
      <c r="I17" s="132">
        <v>8.3000000000000007</v>
      </c>
      <c r="J17" s="98" t="s">
        <v>19</v>
      </c>
      <c r="K17" s="132">
        <v>4.5</v>
      </c>
      <c r="L17" s="131">
        <v>1.52</v>
      </c>
    </row>
    <row r="18" spans="1:12" s="124" customFormat="1" ht="17.100000000000001" customHeight="1" x14ac:dyDescent="0.15">
      <c r="A18" s="57" t="s">
        <v>51</v>
      </c>
      <c r="B18" s="136">
        <v>8.3000000000000007</v>
      </c>
      <c r="C18" s="135">
        <v>10.5</v>
      </c>
      <c r="D18" s="134">
        <v>-2.2000000000000002</v>
      </c>
      <c r="E18" s="132">
        <v>1.4</v>
      </c>
      <c r="F18" s="133">
        <v>1.4</v>
      </c>
      <c r="G18" s="132">
        <v>23.6</v>
      </c>
      <c r="H18" s="132">
        <v>11.1</v>
      </c>
      <c r="I18" s="132">
        <v>12.5</v>
      </c>
      <c r="J18" s="98" t="s">
        <v>97</v>
      </c>
      <c r="K18" s="132">
        <v>4.8</v>
      </c>
      <c r="L18" s="131">
        <v>1.47</v>
      </c>
    </row>
    <row r="19" spans="1:12" s="124" customFormat="1" ht="17.100000000000001" customHeight="1" x14ac:dyDescent="0.15">
      <c r="A19" s="57" t="s">
        <v>50</v>
      </c>
      <c r="B19" s="136">
        <v>8</v>
      </c>
      <c r="C19" s="135">
        <v>10.4</v>
      </c>
      <c r="D19" s="134">
        <v>-2.4000000000000004</v>
      </c>
      <c r="E19" s="132">
        <v>4.4000000000000004</v>
      </c>
      <c r="F19" s="133">
        <v>2.4</v>
      </c>
      <c r="G19" s="132">
        <v>19.7</v>
      </c>
      <c r="H19" s="132">
        <v>11</v>
      </c>
      <c r="I19" s="132">
        <v>8.6</v>
      </c>
      <c r="J19" s="98" t="s">
        <v>97</v>
      </c>
      <c r="K19" s="132">
        <v>4.5999999999999996</v>
      </c>
      <c r="L19" s="131">
        <v>1.5</v>
      </c>
    </row>
    <row r="20" spans="1:12" s="124" customFormat="1" ht="17.100000000000001" customHeight="1" x14ac:dyDescent="0.15">
      <c r="A20" s="57" t="s">
        <v>49</v>
      </c>
      <c r="B20" s="136">
        <v>8.1999999999999993</v>
      </c>
      <c r="C20" s="135">
        <v>10.8</v>
      </c>
      <c r="D20" s="134">
        <f>1000*(2079-2743)/253335</f>
        <v>-2.6210353879250796</v>
      </c>
      <c r="E20" s="132">
        <v>2.9</v>
      </c>
      <c r="F20" s="133">
        <v>1.9</v>
      </c>
      <c r="G20" s="132">
        <v>17.899999999999999</v>
      </c>
      <c r="H20" s="132">
        <v>7.6</v>
      </c>
      <c r="I20" s="132">
        <v>10.4</v>
      </c>
      <c r="J20" s="98" t="s">
        <v>97</v>
      </c>
      <c r="K20" s="132">
        <v>4.7</v>
      </c>
      <c r="L20" s="131">
        <v>1.45</v>
      </c>
    </row>
    <row r="21" spans="1:12" s="124" customFormat="1" ht="17.100000000000001" customHeight="1" x14ac:dyDescent="0.15">
      <c r="A21" s="57" t="s">
        <v>48</v>
      </c>
      <c r="B21" s="136">
        <v>8</v>
      </c>
      <c r="C21" s="135">
        <v>10.7</v>
      </c>
      <c r="D21" s="134">
        <f>1000*(2013-2706)/253832</f>
        <v>-2.7301522266696083</v>
      </c>
      <c r="E21" s="132">
        <v>0.5</v>
      </c>
      <c r="F21" s="133" t="s">
        <v>19</v>
      </c>
      <c r="G21" s="132">
        <v>21.4</v>
      </c>
      <c r="H21" s="132">
        <v>14.6</v>
      </c>
      <c r="I21" s="132">
        <v>6.8</v>
      </c>
      <c r="J21" s="98" t="s">
        <v>19</v>
      </c>
      <c r="K21" s="132">
        <v>4.5</v>
      </c>
      <c r="L21" s="131">
        <v>1.41</v>
      </c>
    </row>
    <row r="22" spans="1:12" s="124" customFormat="1" ht="17.100000000000001" customHeight="1" x14ac:dyDescent="0.15">
      <c r="A22" s="58" t="s">
        <v>141</v>
      </c>
      <c r="B22" s="136">
        <v>7.8</v>
      </c>
      <c r="C22" s="135">
        <v>10.7</v>
      </c>
      <c r="D22" s="134">
        <f>1000*(1973-2708)/253267</f>
        <v>-2.9020756750780796</v>
      </c>
      <c r="E22" s="132">
        <v>3</v>
      </c>
      <c r="F22" s="133">
        <v>3</v>
      </c>
      <c r="G22" s="132">
        <v>19.399999999999999</v>
      </c>
      <c r="H22" s="132">
        <v>11.4</v>
      </c>
      <c r="I22" s="132">
        <v>8</v>
      </c>
      <c r="J22" s="98" t="s">
        <v>19</v>
      </c>
      <c r="K22" s="132">
        <v>4.5</v>
      </c>
      <c r="L22" s="131">
        <v>1.41</v>
      </c>
    </row>
    <row r="23" spans="1:12" s="124" customFormat="1" ht="17.100000000000001" customHeight="1" x14ac:dyDescent="0.15">
      <c r="A23" s="58" t="s">
        <v>140</v>
      </c>
      <c r="B23" s="136">
        <v>7.5</v>
      </c>
      <c r="C23" s="135">
        <v>11.2</v>
      </c>
      <c r="D23" s="134">
        <v>-3.6890854638132451</v>
      </c>
      <c r="E23" s="132">
        <v>2.1</v>
      </c>
      <c r="F23" s="133">
        <v>2.1</v>
      </c>
      <c r="G23" s="132">
        <v>19.8</v>
      </c>
      <c r="H23" s="132">
        <v>9.9</v>
      </c>
      <c r="I23" s="132">
        <v>9.9</v>
      </c>
      <c r="J23" s="98" t="s">
        <v>97</v>
      </c>
      <c r="K23" s="132">
        <v>4.4000000000000004</v>
      </c>
      <c r="L23" s="131">
        <v>1.3</v>
      </c>
    </row>
    <row r="24" spans="1:12" s="124" customFormat="1" ht="17.100000000000001" customHeight="1" x14ac:dyDescent="0.15">
      <c r="A24" s="58" t="s">
        <v>45</v>
      </c>
      <c r="B24" s="136">
        <v>7.3</v>
      </c>
      <c r="C24" s="135">
        <v>11.3</v>
      </c>
      <c r="D24" s="134">
        <v>-3.9721432043283214</v>
      </c>
      <c r="E24" s="132">
        <v>3.3</v>
      </c>
      <c r="F24" s="133">
        <v>1.6</v>
      </c>
      <c r="G24" s="132">
        <v>21.3</v>
      </c>
      <c r="H24" s="132">
        <v>11.7</v>
      </c>
      <c r="I24" s="132">
        <v>9.6</v>
      </c>
      <c r="J24" s="98" t="s">
        <v>97</v>
      </c>
      <c r="K24" s="132">
        <v>4.2</v>
      </c>
      <c r="L24" s="131">
        <v>1.42</v>
      </c>
    </row>
    <row r="25" spans="1:12" s="124" customFormat="1" ht="17.100000000000001" customHeight="1" x14ac:dyDescent="0.15">
      <c r="A25" s="58" t="s">
        <v>334</v>
      </c>
      <c r="B25" s="136">
        <v>6.6</v>
      </c>
      <c r="C25" s="135">
        <v>11.9</v>
      </c>
      <c r="D25" s="134">
        <v>-5.3</v>
      </c>
      <c r="E25" s="132">
        <v>0.6</v>
      </c>
      <c r="F25" s="133" t="s">
        <v>19</v>
      </c>
      <c r="G25" s="132">
        <v>23.8</v>
      </c>
      <c r="H25" s="132">
        <v>12.5</v>
      </c>
      <c r="I25" s="132">
        <v>11.3</v>
      </c>
      <c r="J25" s="98" t="s">
        <v>19</v>
      </c>
      <c r="K25" s="132">
        <v>4.3</v>
      </c>
      <c r="L25" s="131">
        <v>1.28</v>
      </c>
    </row>
    <row r="26" spans="1:12" ht="6" customHeight="1" x14ac:dyDescent="0.15">
      <c r="A26" s="400"/>
      <c r="B26" s="401"/>
      <c r="C26" s="402"/>
      <c r="D26" s="402"/>
      <c r="E26" s="402"/>
      <c r="F26" s="402"/>
      <c r="G26" s="402"/>
      <c r="H26" s="402"/>
      <c r="I26" s="402"/>
      <c r="J26" s="402"/>
      <c r="K26" s="402"/>
      <c r="L26" s="402"/>
    </row>
    <row r="27" spans="1:12" x14ac:dyDescent="0.15">
      <c r="A27" s="372" t="s">
        <v>175</v>
      </c>
    </row>
    <row r="28" spans="1:12" x14ac:dyDescent="0.15">
      <c r="A28" s="130" t="s">
        <v>196</v>
      </c>
    </row>
    <row r="34" spans="2:3" x14ac:dyDescent="0.15">
      <c r="B34" s="403"/>
      <c r="C34" s="52"/>
    </row>
    <row r="35" spans="2:3" x14ac:dyDescent="0.15">
      <c r="B35" s="403"/>
      <c r="C35" s="52"/>
    </row>
    <row r="36" spans="2:3" x14ac:dyDescent="0.15">
      <c r="B36" s="403"/>
      <c r="C36" s="52"/>
    </row>
    <row r="37" spans="2:3" x14ac:dyDescent="0.15">
      <c r="B37" s="404"/>
      <c r="C37" s="52"/>
    </row>
    <row r="39" spans="2:3" x14ac:dyDescent="0.15">
      <c r="C39" s="405"/>
    </row>
  </sheetData>
  <mergeCells count="4">
    <mergeCell ref="G5:J5"/>
    <mergeCell ref="G6:G7"/>
    <mergeCell ref="J6:J7"/>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7"/>
  <sheetViews>
    <sheetView zoomScaleNormal="100" workbookViewId="0">
      <pane xSplit="1" ySplit="6" topLeftCell="B7" activePane="bottomRight" state="frozen"/>
      <selection pane="topRight"/>
      <selection pane="bottomLeft"/>
      <selection pane="bottomRight" activeCell="F11" sqref="F11"/>
    </sheetView>
  </sheetViews>
  <sheetFormatPr defaultRowHeight="12" x14ac:dyDescent="0.15"/>
  <cols>
    <col min="1" max="1" width="10.75" style="372" customWidth="1"/>
    <col min="2" max="12" width="9.625" style="372" customWidth="1"/>
    <col min="13" max="256" width="9" style="372"/>
    <col min="257" max="257" width="10.75" style="372" customWidth="1"/>
    <col min="258" max="268" width="9.625" style="372" customWidth="1"/>
    <col min="269" max="512" width="9" style="372"/>
    <col min="513" max="513" width="10.75" style="372" customWidth="1"/>
    <col min="514" max="524" width="9.625" style="372" customWidth="1"/>
    <col min="525" max="768" width="9" style="372"/>
    <col min="769" max="769" width="10.75" style="372" customWidth="1"/>
    <col min="770" max="780" width="9.625" style="372" customWidth="1"/>
    <col min="781" max="1024" width="9" style="372"/>
    <col min="1025" max="1025" width="10.75" style="372" customWidth="1"/>
    <col min="1026" max="1036" width="9.625" style="372" customWidth="1"/>
    <col min="1037" max="1280" width="9" style="372"/>
    <col min="1281" max="1281" width="10.75" style="372" customWidth="1"/>
    <col min="1282" max="1292" width="9.625" style="372" customWidth="1"/>
    <col min="1293" max="1536" width="9" style="372"/>
    <col min="1537" max="1537" width="10.75" style="372" customWidth="1"/>
    <col min="1538" max="1548" width="9.625" style="372" customWidth="1"/>
    <col min="1549" max="1792" width="9" style="372"/>
    <col min="1793" max="1793" width="10.75" style="372" customWidth="1"/>
    <col min="1794" max="1804" width="9.625" style="372" customWidth="1"/>
    <col min="1805" max="2048" width="9" style="372"/>
    <col min="2049" max="2049" width="10.75" style="372" customWidth="1"/>
    <col min="2050" max="2060" width="9.625" style="372" customWidth="1"/>
    <col min="2061" max="2304" width="9" style="372"/>
    <col min="2305" max="2305" width="10.75" style="372" customWidth="1"/>
    <col min="2306" max="2316" width="9.625" style="372" customWidth="1"/>
    <col min="2317" max="2560" width="9" style="372"/>
    <col min="2561" max="2561" width="10.75" style="372" customWidth="1"/>
    <col min="2562" max="2572" width="9.625" style="372" customWidth="1"/>
    <col min="2573" max="2816" width="9" style="372"/>
    <col min="2817" max="2817" width="10.75" style="372" customWidth="1"/>
    <col min="2818" max="2828" width="9.625" style="372" customWidth="1"/>
    <col min="2829" max="3072" width="9" style="372"/>
    <col min="3073" max="3073" width="10.75" style="372" customWidth="1"/>
    <col min="3074" max="3084" width="9.625" style="372" customWidth="1"/>
    <col min="3085" max="3328" width="9" style="372"/>
    <col min="3329" max="3329" width="10.75" style="372" customWidth="1"/>
    <col min="3330" max="3340" width="9.625" style="372" customWidth="1"/>
    <col min="3341" max="3584" width="9" style="372"/>
    <col min="3585" max="3585" width="10.75" style="372" customWidth="1"/>
    <col min="3586" max="3596" width="9.625" style="372" customWidth="1"/>
    <col min="3597" max="3840" width="9" style="372"/>
    <col min="3841" max="3841" width="10.75" style="372" customWidth="1"/>
    <col min="3842" max="3852" width="9.625" style="372" customWidth="1"/>
    <col min="3853" max="4096" width="9" style="372"/>
    <col min="4097" max="4097" width="10.75" style="372" customWidth="1"/>
    <col min="4098" max="4108" width="9.625" style="372" customWidth="1"/>
    <col min="4109" max="4352" width="9" style="372"/>
    <col min="4353" max="4353" width="10.75" style="372" customWidth="1"/>
    <col min="4354" max="4364" width="9.625" style="372" customWidth="1"/>
    <col min="4365" max="4608" width="9" style="372"/>
    <col min="4609" max="4609" width="10.75" style="372" customWidth="1"/>
    <col min="4610" max="4620" width="9.625" style="372" customWidth="1"/>
    <col min="4621" max="4864" width="9" style="372"/>
    <col min="4865" max="4865" width="10.75" style="372" customWidth="1"/>
    <col min="4866" max="4876" width="9.625" style="372" customWidth="1"/>
    <col min="4877" max="5120" width="9" style="372"/>
    <col min="5121" max="5121" width="10.75" style="372" customWidth="1"/>
    <col min="5122" max="5132" width="9.625" style="372" customWidth="1"/>
    <col min="5133" max="5376" width="9" style="372"/>
    <col min="5377" max="5377" width="10.75" style="372" customWidth="1"/>
    <col min="5378" max="5388" width="9.625" style="372" customWidth="1"/>
    <col min="5389" max="5632" width="9" style="372"/>
    <col min="5633" max="5633" width="10.75" style="372" customWidth="1"/>
    <col min="5634" max="5644" width="9.625" style="372" customWidth="1"/>
    <col min="5645" max="5888" width="9" style="372"/>
    <col min="5889" max="5889" width="10.75" style="372" customWidth="1"/>
    <col min="5890" max="5900" width="9.625" style="372" customWidth="1"/>
    <col min="5901" max="6144" width="9" style="372"/>
    <col min="6145" max="6145" width="10.75" style="372" customWidth="1"/>
    <col min="6146" max="6156" width="9.625" style="372" customWidth="1"/>
    <col min="6157" max="6400" width="9" style="372"/>
    <col min="6401" max="6401" width="10.75" style="372" customWidth="1"/>
    <col min="6402" max="6412" width="9.625" style="372" customWidth="1"/>
    <col min="6413" max="6656" width="9" style="372"/>
    <col min="6657" max="6657" width="10.75" style="372" customWidth="1"/>
    <col min="6658" max="6668" width="9.625" style="372" customWidth="1"/>
    <col min="6669" max="6912" width="9" style="372"/>
    <col min="6913" max="6913" width="10.75" style="372" customWidth="1"/>
    <col min="6914" max="6924" width="9.625" style="372" customWidth="1"/>
    <col min="6925" max="7168" width="9" style="372"/>
    <col min="7169" max="7169" width="10.75" style="372" customWidth="1"/>
    <col min="7170" max="7180" width="9.625" style="372" customWidth="1"/>
    <col min="7181" max="7424" width="9" style="372"/>
    <col min="7425" max="7425" width="10.75" style="372" customWidth="1"/>
    <col min="7426" max="7436" width="9.625" style="372" customWidth="1"/>
    <col min="7437" max="7680" width="9" style="372"/>
    <col min="7681" max="7681" width="10.75" style="372" customWidth="1"/>
    <col min="7682" max="7692" width="9.625" style="372" customWidth="1"/>
    <col min="7693" max="7936" width="9" style="372"/>
    <col min="7937" max="7937" width="10.75" style="372" customWidth="1"/>
    <col min="7938" max="7948" width="9.625" style="372" customWidth="1"/>
    <col min="7949" max="8192" width="9" style="372"/>
    <col min="8193" max="8193" width="10.75" style="372" customWidth="1"/>
    <col min="8194" max="8204" width="9.625" style="372" customWidth="1"/>
    <col min="8205" max="8448" width="9" style="372"/>
    <col min="8449" max="8449" width="10.75" style="372" customWidth="1"/>
    <col min="8450" max="8460" width="9.625" style="372" customWidth="1"/>
    <col min="8461" max="8704" width="9" style="372"/>
    <col min="8705" max="8705" width="10.75" style="372" customWidth="1"/>
    <col min="8706" max="8716" width="9.625" style="372" customWidth="1"/>
    <col min="8717" max="8960" width="9" style="372"/>
    <col min="8961" max="8961" width="10.75" style="372" customWidth="1"/>
    <col min="8962" max="8972" width="9.625" style="372" customWidth="1"/>
    <col min="8973" max="9216" width="9" style="372"/>
    <col min="9217" max="9217" width="10.75" style="372" customWidth="1"/>
    <col min="9218" max="9228" width="9.625" style="372" customWidth="1"/>
    <col min="9229" max="9472" width="9" style="372"/>
    <col min="9473" max="9473" width="10.75" style="372" customWidth="1"/>
    <col min="9474" max="9484" width="9.625" style="372" customWidth="1"/>
    <col min="9485" max="9728" width="9" style="372"/>
    <col min="9729" max="9729" width="10.75" style="372" customWidth="1"/>
    <col min="9730" max="9740" width="9.625" style="372" customWidth="1"/>
    <col min="9741" max="9984" width="9" style="372"/>
    <col min="9985" max="9985" width="10.75" style="372" customWidth="1"/>
    <col min="9986" max="9996" width="9.625" style="372" customWidth="1"/>
    <col min="9997" max="10240" width="9" style="372"/>
    <col min="10241" max="10241" width="10.75" style="372" customWidth="1"/>
    <col min="10242" max="10252" width="9.625" style="372" customWidth="1"/>
    <col min="10253" max="10496" width="9" style="372"/>
    <col min="10497" max="10497" width="10.75" style="372" customWidth="1"/>
    <col min="10498" max="10508" width="9.625" style="372" customWidth="1"/>
    <col min="10509" max="10752" width="9" style="372"/>
    <col min="10753" max="10753" width="10.75" style="372" customWidth="1"/>
    <col min="10754" max="10764" width="9.625" style="372" customWidth="1"/>
    <col min="10765" max="11008" width="9" style="372"/>
    <col min="11009" max="11009" width="10.75" style="372" customWidth="1"/>
    <col min="11010" max="11020" width="9.625" style="372" customWidth="1"/>
    <col min="11021" max="11264" width="9" style="372"/>
    <col min="11265" max="11265" width="10.75" style="372" customWidth="1"/>
    <col min="11266" max="11276" width="9.625" style="372" customWidth="1"/>
    <col min="11277" max="11520" width="9" style="372"/>
    <col min="11521" max="11521" width="10.75" style="372" customWidth="1"/>
    <col min="11522" max="11532" width="9.625" style="372" customWidth="1"/>
    <col min="11533" max="11776" width="9" style="372"/>
    <col min="11777" max="11777" width="10.75" style="372" customWidth="1"/>
    <col min="11778" max="11788" width="9.625" style="372" customWidth="1"/>
    <col min="11789" max="12032" width="9" style="372"/>
    <col min="12033" max="12033" width="10.75" style="372" customWidth="1"/>
    <col min="12034" max="12044" width="9.625" style="372" customWidth="1"/>
    <col min="12045" max="12288" width="9" style="372"/>
    <col min="12289" max="12289" width="10.75" style="372" customWidth="1"/>
    <col min="12290" max="12300" width="9.625" style="372" customWidth="1"/>
    <col min="12301" max="12544" width="9" style="372"/>
    <col min="12545" max="12545" width="10.75" style="372" customWidth="1"/>
    <col min="12546" max="12556" width="9.625" style="372" customWidth="1"/>
    <col min="12557" max="12800" width="9" style="372"/>
    <col min="12801" max="12801" width="10.75" style="372" customWidth="1"/>
    <col min="12802" max="12812" width="9.625" style="372" customWidth="1"/>
    <col min="12813" max="13056" width="9" style="372"/>
    <col min="13057" max="13057" width="10.75" style="372" customWidth="1"/>
    <col min="13058" max="13068" width="9.625" style="372" customWidth="1"/>
    <col min="13069" max="13312" width="9" style="372"/>
    <col min="13313" max="13313" width="10.75" style="372" customWidth="1"/>
    <col min="13314" max="13324" width="9.625" style="372" customWidth="1"/>
    <col min="13325" max="13568" width="9" style="372"/>
    <col min="13569" max="13569" width="10.75" style="372" customWidth="1"/>
    <col min="13570" max="13580" width="9.625" style="372" customWidth="1"/>
    <col min="13581" max="13824" width="9" style="372"/>
    <col min="13825" max="13825" width="10.75" style="372" customWidth="1"/>
    <col min="13826" max="13836" width="9.625" style="372" customWidth="1"/>
    <col min="13837" max="14080" width="9" style="372"/>
    <col min="14081" max="14081" width="10.75" style="372" customWidth="1"/>
    <col min="14082" max="14092" width="9.625" style="372" customWidth="1"/>
    <col min="14093" max="14336" width="9" style="372"/>
    <col min="14337" max="14337" width="10.75" style="372" customWidth="1"/>
    <col min="14338" max="14348" width="9.625" style="372" customWidth="1"/>
    <col min="14349" max="14592" width="9" style="372"/>
    <col min="14593" max="14593" width="10.75" style="372" customWidth="1"/>
    <col min="14594" max="14604" width="9.625" style="372" customWidth="1"/>
    <col min="14605" max="14848" width="9" style="372"/>
    <col min="14849" max="14849" width="10.75" style="372" customWidth="1"/>
    <col min="14850" max="14860" width="9.625" style="372" customWidth="1"/>
    <col min="14861" max="15104" width="9" style="372"/>
    <col min="15105" max="15105" width="10.75" style="372" customWidth="1"/>
    <col min="15106" max="15116" width="9.625" style="372" customWidth="1"/>
    <col min="15117" max="15360" width="9" style="372"/>
    <col min="15361" max="15361" width="10.75" style="372" customWidth="1"/>
    <col min="15362" max="15372" width="9.625" style="372" customWidth="1"/>
    <col min="15373" max="15616" width="9" style="372"/>
    <col min="15617" max="15617" width="10.75" style="372" customWidth="1"/>
    <col min="15618" max="15628" width="9.625" style="372" customWidth="1"/>
    <col min="15629" max="15872" width="9" style="372"/>
    <col min="15873" max="15873" width="10.75" style="372" customWidth="1"/>
    <col min="15874" max="15884" width="9.625" style="372" customWidth="1"/>
    <col min="15885" max="16128" width="9" style="372"/>
    <col min="16129" max="16129" width="10.75" style="372" customWidth="1"/>
    <col min="16130" max="16140" width="9.625" style="372" customWidth="1"/>
    <col min="16141" max="16384" width="9" style="372"/>
  </cols>
  <sheetData>
    <row r="1" spans="1:12" s="385" customFormat="1" ht="17.25" x14ac:dyDescent="0.2">
      <c r="A1" s="385" t="s">
        <v>232</v>
      </c>
    </row>
    <row r="2" spans="1:12" ht="13.5" customHeight="1" x14ac:dyDescent="0.15"/>
    <row r="3" spans="1:12" s="93" customFormat="1" ht="14.25" customHeight="1" x14ac:dyDescent="0.4">
      <c r="A3" s="321" t="s">
        <v>69</v>
      </c>
      <c r="B3" s="344" t="s">
        <v>37</v>
      </c>
      <c r="C3" s="149" t="s">
        <v>231</v>
      </c>
      <c r="D3" s="149" t="s">
        <v>231</v>
      </c>
      <c r="E3" s="149" t="s">
        <v>230</v>
      </c>
      <c r="F3" s="149" t="s">
        <v>226</v>
      </c>
      <c r="G3" s="149" t="s">
        <v>225</v>
      </c>
      <c r="H3" s="149" t="s">
        <v>224</v>
      </c>
      <c r="I3" s="149" t="s">
        <v>223</v>
      </c>
      <c r="J3" s="149" t="s">
        <v>222</v>
      </c>
      <c r="K3" s="149" t="s">
        <v>221</v>
      </c>
      <c r="L3" s="406" t="s">
        <v>186</v>
      </c>
    </row>
    <row r="4" spans="1:12" s="93" customFormat="1" ht="14.25" customHeight="1" x14ac:dyDescent="0.4">
      <c r="A4" s="322"/>
      <c r="B4" s="353"/>
      <c r="C4" s="407"/>
      <c r="D4" s="407" t="s">
        <v>229</v>
      </c>
      <c r="E4" s="407" t="s">
        <v>229</v>
      </c>
      <c r="F4" s="407" t="s">
        <v>229</v>
      </c>
      <c r="G4" s="407" t="s">
        <v>229</v>
      </c>
      <c r="H4" s="407" t="s">
        <v>229</v>
      </c>
      <c r="I4" s="407" t="s">
        <v>229</v>
      </c>
      <c r="J4" s="407" t="s">
        <v>229</v>
      </c>
      <c r="K4" s="407"/>
      <c r="L4" s="408"/>
    </row>
    <row r="5" spans="1:12" s="93" customFormat="1" ht="14.25" customHeight="1" x14ac:dyDescent="0.4">
      <c r="A5" s="323"/>
      <c r="B5" s="345"/>
      <c r="C5" s="152" t="s">
        <v>228</v>
      </c>
      <c r="D5" s="152" t="s">
        <v>227</v>
      </c>
      <c r="E5" s="152" t="s">
        <v>226</v>
      </c>
      <c r="F5" s="152" t="s">
        <v>225</v>
      </c>
      <c r="G5" s="152" t="s">
        <v>224</v>
      </c>
      <c r="H5" s="152" t="s">
        <v>223</v>
      </c>
      <c r="I5" s="152" t="s">
        <v>222</v>
      </c>
      <c r="J5" s="152" t="s">
        <v>221</v>
      </c>
      <c r="K5" s="152" t="s">
        <v>220</v>
      </c>
      <c r="L5" s="409"/>
    </row>
    <row r="6" spans="1:12" s="125" customFormat="1" ht="6" customHeight="1" x14ac:dyDescent="0.15">
      <c r="A6" s="410"/>
      <c r="B6" s="151"/>
      <c r="C6" s="150"/>
      <c r="D6" s="150"/>
      <c r="E6" s="150"/>
      <c r="F6" s="150"/>
      <c r="G6" s="150"/>
      <c r="H6" s="150"/>
      <c r="I6" s="150"/>
      <c r="J6" s="150"/>
      <c r="K6" s="150"/>
      <c r="L6" s="150"/>
    </row>
    <row r="7" spans="1:12" s="125" customFormat="1" ht="16.5" customHeight="1" x14ac:dyDescent="0.15">
      <c r="A7" s="30" t="s">
        <v>219</v>
      </c>
      <c r="B7" s="151"/>
      <c r="C7" s="150"/>
      <c r="D7" s="150"/>
      <c r="E7" s="97"/>
      <c r="F7" s="150"/>
      <c r="G7" s="150"/>
      <c r="H7" s="150"/>
      <c r="I7" s="150"/>
      <c r="J7" s="411"/>
      <c r="K7" s="150"/>
      <c r="L7" s="124"/>
    </row>
    <row r="8" spans="1:12" s="126" customFormat="1" ht="17.100000000000001" customHeight="1" x14ac:dyDescent="0.15">
      <c r="A8" s="57" t="s">
        <v>61</v>
      </c>
      <c r="B8" s="412">
        <v>1223</v>
      </c>
      <c r="C8" s="23">
        <v>5</v>
      </c>
      <c r="D8" s="23">
        <v>2</v>
      </c>
      <c r="E8" s="23">
        <v>8</v>
      </c>
      <c r="F8" s="23">
        <v>70</v>
      </c>
      <c r="G8" s="23">
        <v>402</v>
      </c>
      <c r="H8" s="23">
        <v>579</v>
      </c>
      <c r="I8" s="23">
        <v>147</v>
      </c>
      <c r="J8" s="23">
        <v>10</v>
      </c>
      <c r="K8" s="127" t="s">
        <v>19</v>
      </c>
      <c r="L8" s="127" t="s">
        <v>19</v>
      </c>
    </row>
    <row r="9" spans="1:12" s="125" customFormat="1" ht="17.100000000000001" customHeight="1" x14ac:dyDescent="0.15">
      <c r="A9" s="57" t="s">
        <v>60</v>
      </c>
      <c r="B9" s="56">
        <v>1182</v>
      </c>
      <c r="C9" s="75">
        <v>3</v>
      </c>
      <c r="D9" s="75">
        <v>8</v>
      </c>
      <c r="E9" s="75">
        <v>10</v>
      </c>
      <c r="F9" s="75">
        <v>73</v>
      </c>
      <c r="G9" s="75">
        <v>417</v>
      </c>
      <c r="H9" s="75">
        <v>520</v>
      </c>
      <c r="I9" s="75">
        <v>131</v>
      </c>
      <c r="J9" s="75">
        <v>20</v>
      </c>
      <c r="K9" s="98" t="s">
        <v>19</v>
      </c>
      <c r="L9" s="98" t="s">
        <v>19</v>
      </c>
    </row>
    <row r="10" spans="1:12" s="125" customFormat="1" ht="17.100000000000001" customHeight="1" x14ac:dyDescent="0.15">
      <c r="A10" s="57" t="s">
        <v>59</v>
      </c>
      <c r="B10" s="56">
        <v>1132</v>
      </c>
      <c r="C10" s="75">
        <v>2</v>
      </c>
      <c r="D10" s="75">
        <v>7</v>
      </c>
      <c r="E10" s="75">
        <v>11</v>
      </c>
      <c r="F10" s="75">
        <v>57</v>
      </c>
      <c r="G10" s="75">
        <v>392</v>
      </c>
      <c r="H10" s="75">
        <v>502</v>
      </c>
      <c r="I10" s="75">
        <v>146</v>
      </c>
      <c r="J10" s="75">
        <v>14</v>
      </c>
      <c r="K10" s="55">
        <v>1</v>
      </c>
      <c r="L10" s="98" t="s">
        <v>19</v>
      </c>
    </row>
    <row r="11" spans="1:12" s="125" customFormat="1" ht="17.100000000000001" customHeight="1" x14ac:dyDescent="0.15">
      <c r="A11" s="57" t="s">
        <v>58</v>
      </c>
      <c r="B11" s="56">
        <f>SUM(C11:L11)</f>
        <v>1133</v>
      </c>
      <c r="C11" s="54">
        <v>4</v>
      </c>
      <c r="D11" s="54">
        <v>7</v>
      </c>
      <c r="E11" s="54">
        <v>7</v>
      </c>
      <c r="F11" s="54">
        <v>54</v>
      </c>
      <c r="G11" s="54">
        <v>386</v>
      </c>
      <c r="H11" s="54">
        <v>509</v>
      </c>
      <c r="I11" s="54">
        <v>151</v>
      </c>
      <c r="J11" s="54">
        <v>12</v>
      </c>
      <c r="K11" s="55">
        <v>3</v>
      </c>
      <c r="L11" s="98" t="s">
        <v>19</v>
      </c>
    </row>
    <row r="12" spans="1:12" s="124" customFormat="1" ht="17.100000000000001" customHeight="1" x14ac:dyDescent="0.15">
      <c r="A12" s="57" t="s">
        <v>57</v>
      </c>
      <c r="B12" s="56">
        <v>1075</v>
      </c>
      <c r="C12" s="54">
        <v>5</v>
      </c>
      <c r="D12" s="54">
        <v>3</v>
      </c>
      <c r="E12" s="54">
        <v>13</v>
      </c>
      <c r="F12" s="54">
        <v>56</v>
      </c>
      <c r="G12" s="54">
        <v>349</v>
      </c>
      <c r="H12" s="54">
        <v>491</v>
      </c>
      <c r="I12" s="54">
        <v>139</v>
      </c>
      <c r="J12" s="54">
        <v>19</v>
      </c>
      <c r="K12" s="55" t="s">
        <v>97</v>
      </c>
      <c r="L12" s="98" t="s">
        <v>97</v>
      </c>
    </row>
    <row r="13" spans="1:12" s="124" customFormat="1" ht="17.100000000000001" customHeight="1" x14ac:dyDescent="0.15">
      <c r="A13" s="57" t="s">
        <v>56</v>
      </c>
      <c r="B13" s="56">
        <v>1128</v>
      </c>
      <c r="C13" s="54">
        <v>1</v>
      </c>
      <c r="D13" s="54">
        <v>2</v>
      </c>
      <c r="E13" s="54">
        <v>11</v>
      </c>
      <c r="F13" s="54">
        <v>67</v>
      </c>
      <c r="G13" s="54">
        <v>375</v>
      </c>
      <c r="H13" s="54">
        <v>521</v>
      </c>
      <c r="I13" s="54">
        <v>141</v>
      </c>
      <c r="J13" s="54">
        <v>10</v>
      </c>
      <c r="K13" s="55" t="s">
        <v>97</v>
      </c>
      <c r="L13" s="55" t="s">
        <v>97</v>
      </c>
    </row>
    <row r="14" spans="1:12" s="124" customFormat="1" ht="17.100000000000001" customHeight="1" x14ac:dyDescent="0.15">
      <c r="A14" s="57" t="s">
        <v>55</v>
      </c>
      <c r="B14" s="56">
        <v>1138</v>
      </c>
      <c r="C14" s="54">
        <v>2</v>
      </c>
      <c r="D14" s="54">
        <v>3</v>
      </c>
      <c r="E14" s="54">
        <v>11</v>
      </c>
      <c r="F14" s="54">
        <v>68</v>
      </c>
      <c r="G14" s="54">
        <v>389</v>
      </c>
      <c r="H14" s="54">
        <v>500</v>
      </c>
      <c r="I14" s="54">
        <v>156</v>
      </c>
      <c r="J14" s="54">
        <v>8</v>
      </c>
      <c r="K14" s="55">
        <v>1</v>
      </c>
      <c r="L14" s="55" t="s">
        <v>19</v>
      </c>
    </row>
    <row r="15" spans="1:12" s="124" customFormat="1" ht="17.100000000000001" customHeight="1" x14ac:dyDescent="0.15">
      <c r="A15" s="57" t="s">
        <v>143</v>
      </c>
      <c r="B15" s="56">
        <v>1103</v>
      </c>
      <c r="C15" s="54">
        <v>3</v>
      </c>
      <c r="D15" s="54">
        <v>3</v>
      </c>
      <c r="E15" s="54">
        <v>13</v>
      </c>
      <c r="F15" s="54">
        <v>64</v>
      </c>
      <c r="G15" s="54">
        <v>364</v>
      </c>
      <c r="H15" s="54">
        <v>499</v>
      </c>
      <c r="I15" s="54">
        <v>139</v>
      </c>
      <c r="J15" s="54">
        <v>18</v>
      </c>
      <c r="K15" s="55" t="s">
        <v>97</v>
      </c>
      <c r="L15" s="55" t="s">
        <v>97</v>
      </c>
    </row>
    <row r="16" spans="1:12" s="124" customFormat="1" ht="17.100000000000001" customHeight="1" x14ac:dyDescent="0.15">
      <c r="A16" s="57" t="s">
        <v>53</v>
      </c>
      <c r="B16" s="56">
        <v>1089</v>
      </c>
      <c r="C16" s="54">
        <v>5</v>
      </c>
      <c r="D16" s="54">
        <v>5</v>
      </c>
      <c r="E16" s="54">
        <v>11</v>
      </c>
      <c r="F16" s="54">
        <v>68</v>
      </c>
      <c r="G16" s="54">
        <v>367</v>
      </c>
      <c r="H16" s="54">
        <v>479</v>
      </c>
      <c r="I16" s="54">
        <v>142</v>
      </c>
      <c r="J16" s="54">
        <v>12</v>
      </c>
      <c r="K16" s="55" t="s">
        <v>97</v>
      </c>
      <c r="L16" s="55" t="s">
        <v>97</v>
      </c>
    </row>
    <row r="17" spans="1:13" s="124" customFormat="1" ht="17.100000000000001" customHeight="1" x14ac:dyDescent="0.15">
      <c r="A17" s="57" t="s">
        <v>52</v>
      </c>
      <c r="B17" s="56">
        <v>1112</v>
      </c>
      <c r="C17" s="54">
        <v>4</v>
      </c>
      <c r="D17" s="54">
        <v>4</v>
      </c>
      <c r="E17" s="54">
        <v>8</v>
      </c>
      <c r="F17" s="54">
        <v>56</v>
      </c>
      <c r="G17" s="54">
        <v>383</v>
      </c>
      <c r="H17" s="54">
        <v>506</v>
      </c>
      <c r="I17" s="54">
        <v>143</v>
      </c>
      <c r="J17" s="54">
        <v>8</v>
      </c>
      <c r="K17" s="55" t="s">
        <v>19</v>
      </c>
      <c r="L17" s="55" t="s">
        <v>19</v>
      </c>
    </row>
    <row r="18" spans="1:13" s="124" customFormat="1" ht="17.100000000000001" customHeight="1" x14ac:dyDescent="0.15">
      <c r="A18" s="57" t="s">
        <v>51</v>
      </c>
      <c r="B18" s="56">
        <v>1084</v>
      </c>
      <c r="C18" s="54">
        <v>5</v>
      </c>
      <c r="D18" s="54">
        <v>3</v>
      </c>
      <c r="E18" s="54">
        <v>14</v>
      </c>
      <c r="F18" s="54">
        <v>60</v>
      </c>
      <c r="G18" s="54">
        <v>354</v>
      </c>
      <c r="H18" s="54">
        <v>500</v>
      </c>
      <c r="I18" s="54">
        <v>134</v>
      </c>
      <c r="J18" s="54">
        <v>14</v>
      </c>
      <c r="K18" s="55" t="s">
        <v>97</v>
      </c>
      <c r="L18" s="55" t="s">
        <v>97</v>
      </c>
    </row>
    <row r="19" spans="1:13" s="124" customFormat="1" ht="17.100000000000001" customHeight="1" x14ac:dyDescent="0.15">
      <c r="A19" s="57" t="s">
        <v>142</v>
      </c>
      <c r="B19" s="56">
        <v>1032</v>
      </c>
      <c r="C19" s="54">
        <v>4</v>
      </c>
      <c r="D19" s="54">
        <v>9</v>
      </c>
      <c r="E19" s="54">
        <v>9</v>
      </c>
      <c r="F19" s="54">
        <v>64</v>
      </c>
      <c r="G19" s="54">
        <v>327</v>
      </c>
      <c r="H19" s="54">
        <v>468</v>
      </c>
      <c r="I19" s="54">
        <v>136</v>
      </c>
      <c r="J19" s="54">
        <v>14</v>
      </c>
      <c r="K19" s="55">
        <v>1</v>
      </c>
      <c r="L19" s="55" t="s">
        <v>97</v>
      </c>
    </row>
    <row r="20" spans="1:13" s="124" customFormat="1" ht="17.100000000000001" customHeight="1" x14ac:dyDescent="0.15">
      <c r="A20" s="57" t="s">
        <v>49</v>
      </c>
      <c r="B20" s="56">
        <v>1107</v>
      </c>
      <c r="C20" s="54">
        <v>2</v>
      </c>
      <c r="D20" s="54">
        <v>2</v>
      </c>
      <c r="E20" s="54">
        <v>7</v>
      </c>
      <c r="F20" s="54">
        <v>58</v>
      </c>
      <c r="G20" s="54">
        <v>414</v>
      </c>
      <c r="H20" s="54">
        <v>470</v>
      </c>
      <c r="I20" s="54">
        <v>150</v>
      </c>
      <c r="J20" s="54">
        <v>3</v>
      </c>
      <c r="K20" s="55">
        <v>1</v>
      </c>
      <c r="L20" s="55" t="s">
        <v>19</v>
      </c>
    </row>
    <row r="21" spans="1:13" s="124" customFormat="1" ht="17.100000000000001" customHeight="1" x14ac:dyDescent="0.15">
      <c r="A21" s="57" t="s">
        <v>48</v>
      </c>
      <c r="B21" s="56">
        <v>980</v>
      </c>
      <c r="C21" s="55" t="s">
        <v>19</v>
      </c>
      <c r="D21" s="54">
        <v>4</v>
      </c>
      <c r="E21" s="54">
        <v>9</v>
      </c>
      <c r="F21" s="54">
        <v>68</v>
      </c>
      <c r="G21" s="54">
        <v>332</v>
      </c>
      <c r="H21" s="54">
        <v>430</v>
      </c>
      <c r="I21" s="54">
        <v>121</v>
      </c>
      <c r="J21" s="54">
        <v>15</v>
      </c>
      <c r="K21" s="55">
        <v>1</v>
      </c>
      <c r="L21" s="55" t="s">
        <v>19</v>
      </c>
    </row>
    <row r="22" spans="1:13" s="124" customFormat="1" ht="17.100000000000001" customHeight="1" x14ac:dyDescent="0.15">
      <c r="A22" s="57" t="s">
        <v>141</v>
      </c>
      <c r="B22" s="56">
        <v>1050</v>
      </c>
      <c r="C22" s="55">
        <v>5</v>
      </c>
      <c r="D22" s="54">
        <v>5</v>
      </c>
      <c r="E22" s="54">
        <v>8</v>
      </c>
      <c r="F22" s="54">
        <v>58</v>
      </c>
      <c r="G22" s="54">
        <v>359</v>
      </c>
      <c r="H22" s="54">
        <v>484</v>
      </c>
      <c r="I22" s="54">
        <v>123</v>
      </c>
      <c r="J22" s="54">
        <v>8</v>
      </c>
      <c r="K22" s="55" t="s">
        <v>97</v>
      </c>
      <c r="L22" s="55" t="s">
        <v>97</v>
      </c>
    </row>
    <row r="23" spans="1:13" s="124" customFormat="1" ht="17.100000000000001" customHeight="1" x14ac:dyDescent="0.15">
      <c r="A23" s="57" t="s">
        <v>140</v>
      </c>
      <c r="B23" s="56">
        <v>957</v>
      </c>
      <c r="C23" s="55">
        <v>2</v>
      </c>
      <c r="D23" s="54">
        <v>2</v>
      </c>
      <c r="E23" s="54">
        <v>8</v>
      </c>
      <c r="F23" s="54">
        <v>66</v>
      </c>
      <c r="G23" s="54">
        <v>334</v>
      </c>
      <c r="H23" s="54">
        <v>429</v>
      </c>
      <c r="I23" s="54">
        <v>103</v>
      </c>
      <c r="J23" s="54">
        <v>13</v>
      </c>
      <c r="K23" s="55" t="s">
        <v>97</v>
      </c>
      <c r="L23" s="55" t="s">
        <v>97</v>
      </c>
    </row>
    <row r="24" spans="1:13" s="124" customFormat="1" ht="17.100000000000001" customHeight="1" x14ac:dyDescent="0.15">
      <c r="A24" s="57" t="s">
        <v>45</v>
      </c>
      <c r="B24" s="56">
        <v>968</v>
      </c>
      <c r="C24" s="55">
        <v>3</v>
      </c>
      <c r="D24" s="54">
        <v>3</v>
      </c>
      <c r="E24" s="54">
        <v>7</v>
      </c>
      <c r="F24" s="54">
        <v>59</v>
      </c>
      <c r="G24" s="54">
        <v>354</v>
      </c>
      <c r="H24" s="54">
        <v>388</v>
      </c>
      <c r="I24" s="54">
        <v>135</v>
      </c>
      <c r="J24" s="54">
        <v>18</v>
      </c>
      <c r="K24" s="55">
        <v>1</v>
      </c>
      <c r="L24" s="55" t="s">
        <v>97</v>
      </c>
    </row>
    <row r="25" spans="1:13" s="97" customFormat="1" ht="15.75" customHeight="1" x14ac:dyDescent="0.15">
      <c r="A25" s="57" t="s">
        <v>333</v>
      </c>
      <c r="B25" s="56">
        <v>826</v>
      </c>
      <c r="C25" s="55">
        <v>2</v>
      </c>
      <c r="D25" s="30">
        <v>3</v>
      </c>
      <c r="E25" s="30">
        <v>7</v>
      </c>
      <c r="F25" s="30">
        <v>56</v>
      </c>
      <c r="G25" s="30">
        <v>291</v>
      </c>
      <c r="H25" s="30">
        <v>357</v>
      </c>
      <c r="I25" s="30">
        <v>106</v>
      </c>
      <c r="J25" s="30">
        <v>4</v>
      </c>
      <c r="K25" s="55" t="s">
        <v>19</v>
      </c>
      <c r="L25" s="55" t="s">
        <v>19</v>
      </c>
      <c r="M25" s="124"/>
    </row>
    <row r="26" spans="1:13" s="125" customFormat="1" ht="9" customHeight="1" x14ac:dyDescent="0.15">
      <c r="A26" s="77"/>
      <c r="B26" s="84"/>
      <c r="C26" s="413"/>
      <c r="D26" s="413"/>
      <c r="E26" s="413"/>
      <c r="F26" s="413"/>
      <c r="G26" s="413"/>
      <c r="H26" s="413"/>
      <c r="I26" s="413"/>
      <c r="J26" s="413"/>
      <c r="K26" s="414"/>
      <c r="L26" s="98"/>
    </row>
    <row r="27" spans="1:13" s="125" customFormat="1" ht="16.5" customHeight="1" x14ac:dyDescent="0.15">
      <c r="A27" s="30" t="s">
        <v>218</v>
      </c>
      <c r="B27" s="84"/>
      <c r="C27" s="413"/>
      <c r="D27" s="413"/>
      <c r="E27" s="413"/>
      <c r="F27" s="413"/>
      <c r="G27" s="413"/>
      <c r="H27" s="413"/>
      <c r="I27" s="413"/>
      <c r="J27" s="413"/>
      <c r="K27" s="414"/>
      <c r="L27" s="98"/>
    </row>
    <row r="28" spans="1:13" s="101" customFormat="1" ht="17.100000000000001" customHeight="1" x14ac:dyDescent="0.15">
      <c r="A28" s="57" t="s">
        <v>61</v>
      </c>
      <c r="B28" s="415">
        <v>1132</v>
      </c>
      <c r="C28" s="34">
        <v>5</v>
      </c>
      <c r="D28" s="34">
        <v>2</v>
      </c>
      <c r="E28" s="34">
        <v>13</v>
      </c>
      <c r="F28" s="34">
        <v>68</v>
      </c>
      <c r="G28" s="34">
        <v>479</v>
      </c>
      <c r="H28" s="34">
        <v>463</v>
      </c>
      <c r="I28" s="34">
        <v>92</v>
      </c>
      <c r="J28" s="34">
        <v>9</v>
      </c>
      <c r="K28" s="34">
        <v>1</v>
      </c>
      <c r="L28" s="127" t="s">
        <v>19</v>
      </c>
    </row>
    <row r="29" spans="1:13" s="100" customFormat="1" ht="17.100000000000001" customHeight="1" x14ac:dyDescent="0.15">
      <c r="A29" s="57" t="s">
        <v>60</v>
      </c>
      <c r="B29" s="84">
        <v>1153</v>
      </c>
      <c r="C29" s="416">
        <v>1</v>
      </c>
      <c r="D29" s="416">
        <v>4</v>
      </c>
      <c r="E29" s="416">
        <v>15</v>
      </c>
      <c r="F29" s="416">
        <v>103</v>
      </c>
      <c r="G29" s="416">
        <v>479</v>
      </c>
      <c r="H29" s="416">
        <v>433</v>
      </c>
      <c r="I29" s="416">
        <v>111</v>
      </c>
      <c r="J29" s="416">
        <v>7</v>
      </c>
      <c r="K29" s="417" t="s">
        <v>19</v>
      </c>
      <c r="L29" s="98" t="s">
        <v>19</v>
      </c>
    </row>
    <row r="30" spans="1:13" s="100" customFormat="1" ht="17.100000000000001" customHeight="1" x14ac:dyDescent="0.15">
      <c r="A30" s="57" t="s">
        <v>59</v>
      </c>
      <c r="B30" s="84">
        <v>1112</v>
      </c>
      <c r="C30" s="416">
        <v>3</v>
      </c>
      <c r="D30" s="416">
        <v>7</v>
      </c>
      <c r="E30" s="416">
        <v>9</v>
      </c>
      <c r="F30" s="416">
        <v>88</v>
      </c>
      <c r="G30" s="416">
        <v>442</v>
      </c>
      <c r="H30" s="416">
        <v>457</v>
      </c>
      <c r="I30" s="416">
        <v>99</v>
      </c>
      <c r="J30" s="416">
        <v>6</v>
      </c>
      <c r="K30" s="417">
        <v>1</v>
      </c>
      <c r="L30" s="98" t="s">
        <v>19</v>
      </c>
    </row>
    <row r="31" spans="1:13" s="100" customFormat="1" ht="17.100000000000001" customHeight="1" x14ac:dyDescent="0.15">
      <c r="A31" s="57" t="s">
        <v>58</v>
      </c>
      <c r="B31" s="56">
        <f>SUM(C31:L31)</f>
        <v>1090</v>
      </c>
      <c r="C31" s="30">
        <v>4</v>
      </c>
      <c r="D31" s="30">
        <v>3</v>
      </c>
      <c r="E31" s="30">
        <v>14</v>
      </c>
      <c r="F31" s="30">
        <v>66</v>
      </c>
      <c r="G31" s="30">
        <v>459</v>
      </c>
      <c r="H31" s="30">
        <v>435</v>
      </c>
      <c r="I31" s="30">
        <v>99</v>
      </c>
      <c r="J31" s="30">
        <v>10</v>
      </c>
      <c r="K31" s="55" t="s">
        <v>19</v>
      </c>
      <c r="L31" s="98" t="s">
        <v>19</v>
      </c>
      <c r="M31" s="97"/>
    </row>
    <row r="32" spans="1:13" s="97" customFormat="1" ht="17.100000000000001" customHeight="1" x14ac:dyDescent="0.15">
      <c r="A32" s="57" t="s">
        <v>57</v>
      </c>
      <c r="B32" s="56">
        <v>1102</v>
      </c>
      <c r="C32" s="30">
        <v>5</v>
      </c>
      <c r="D32" s="30">
        <v>2</v>
      </c>
      <c r="E32" s="30">
        <v>13</v>
      </c>
      <c r="F32" s="30">
        <v>89</v>
      </c>
      <c r="G32" s="30">
        <v>467</v>
      </c>
      <c r="H32" s="30">
        <v>431</v>
      </c>
      <c r="I32" s="30">
        <v>88</v>
      </c>
      <c r="J32" s="30">
        <v>7</v>
      </c>
      <c r="K32" s="55" t="s">
        <v>97</v>
      </c>
      <c r="L32" s="98" t="s">
        <v>97</v>
      </c>
      <c r="M32" s="124"/>
    </row>
    <row r="33" spans="1:13" s="97" customFormat="1" ht="17.100000000000001" customHeight="1" x14ac:dyDescent="0.15">
      <c r="A33" s="57" t="s">
        <v>56</v>
      </c>
      <c r="B33" s="56">
        <v>1018</v>
      </c>
      <c r="C33" s="30">
        <v>2</v>
      </c>
      <c r="D33" s="30">
        <v>6</v>
      </c>
      <c r="E33" s="30">
        <v>17</v>
      </c>
      <c r="F33" s="30">
        <v>75</v>
      </c>
      <c r="G33" s="30">
        <v>401</v>
      </c>
      <c r="H33" s="30">
        <v>428</v>
      </c>
      <c r="I33" s="30">
        <v>88</v>
      </c>
      <c r="J33" s="30">
        <v>1</v>
      </c>
      <c r="K33" s="55" t="s">
        <v>97</v>
      </c>
      <c r="L33" s="98" t="s">
        <v>97</v>
      </c>
      <c r="M33" s="124"/>
    </row>
    <row r="34" spans="1:13" s="97" customFormat="1" ht="17.100000000000001" customHeight="1" x14ac:dyDescent="0.15">
      <c r="A34" s="57" t="s">
        <v>55</v>
      </c>
      <c r="B34" s="56">
        <v>1085</v>
      </c>
      <c r="C34" s="30">
        <v>3</v>
      </c>
      <c r="D34" s="30">
        <v>3</v>
      </c>
      <c r="E34" s="30">
        <v>11</v>
      </c>
      <c r="F34" s="30">
        <v>82</v>
      </c>
      <c r="G34" s="30">
        <v>455</v>
      </c>
      <c r="H34" s="30">
        <v>433</v>
      </c>
      <c r="I34" s="30">
        <v>86</v>
      </c>
      <c r="J34" s="30">
        <v>12</v>
      </c>
      <c r="K34" s="55" t="s">
        <v>19</v>
      </c>
      <c r="L34" s="98" t="s">
        <v>19</v>
      </c>
      <c r="M34" s="124"/>
    </row>
    <row r="35" spans="1:13" s="97" customFormat="1" ht="17.100000000000001" customHeight="1" x14ac:dyDescent="0.15">
      <c r="A35" s="57" t="s">
        <v>143</v>
      </c>
      <c r="B35" s="56">
        <v>1010</v>
      </c>
      <c r="C35" s="30">
        <v>4</v>
      </c>
      <c r="D35" s="30">
        <v>5</v>
      </c>
      <c r="E35" s="30">
        <v>12</v>
      </c>
      <c r="F35" s="30">
        <v>71</v>
      </c>
      <c r="G35" s="30">
        <v>412</v>
      </c>
      <c r="H35" s="30">
        <v>410</v>
      </c>
      <c r="I35" s="30">
        <v>89</v>
      </c>
      <c r="J35" s="30">
        <v>7</v>
      </c>
      <c r="K35" s="55" t="s">
        <v>19</v>
      </c>
      <c r="L35" s="98" t="s">
        <v>19</v>
      </c>
      <c r="M35" s="124"/>
    </row>
    <row r="36" spans="1:13" s="97" customFormat="1" ht="17.100000000000001" customHeight="1" x14ac:dyDescent="0.15">
      <c r="A36" s="57" t="s">
        <v>53</v>
      </c>
      <c r="B36" s="56">
        <v>973</v>
      </c>
      <c r="C36" s="55" t="s">
        <v>19</v>
      </c>
      <c r="D36" s="30">
        <v>7</v>
      </c>
      <c r="E36" s="30">
        <v>11</v>
      </c>
      <c r="F36" s="30">
        <v>62</v>
      </c>
      <c r="G36" s="30">
        <v>372</v>
      </c>
      <c r="H36" s="30">
        <v>432</v>
      </c>
      <c r="I36" s="30">
        <v>79</v>
      </c>
      <c r="J36" s="30">
        <v>10</v>
      </c>
      <c r="K36" s="55" t="s">
        <v>19</v>
      </c>
      <c r="L36" s="55" t="s">
        <v>19</v>
      </c>
      <c r="M36" s="124"/>
    </row>
    <row r="37" spans="1:13" s="97" customFormat="1" ht="15.75" customHeight="1" x14ac:dyDescent="0.15">
      <c r="A37" s="57" t="s">
        <v>217</v>
      </c>
      <c r="B37" s="56">
        <v>1009</v>
      </c>
      <c r="C37" s="55">
        <v>3</v>
      </c>
      <c r="D37" s="30">
        <v>3</v>
      </c>
      <c r="E37" s="30">
        <v>7</v>
      </c>
      <c r="F37" s="30">
        <v>68</v>
      </c>
      <c r="G37" s="30">
        <v>445</v>
      </c>
      <c r="H37" s="30">
        <v>391</v>
      </c>
      <c r="I37" s="30">
        <v>80</v>
      </c>
      <c r="J37" s="30">
        <v>11</v>
      </c>
      <c r="K37" s="55">
        <v>1</v>
      </c>
      <c r="L37" s="55" t="s">
        <v>19</v>
      </c>
      <c r="M37" s="124"/>
    </row>
    <row r="38" spans="1:13" s="97" customFormat="1" ht="15.75" customHeight="1" x14ac:dyDescent="0.15">
      <c r="A38" s="57" t="s">
        <v>51</v>
      </c>
      <c r="B38" s="56">
        <v>1027</v>
      </c>
      <c r="C38" s="55">
        <v>6</v>
      </c>
      <c r="D38" s="30">
        <v>1</v>
      </c>
      <c r="E38" s="30">
        <v>9</v>
      </c>
      <c r="F38" s="30">
        <v>83</v>
      </c>
      <c r="G38" s="30">
        <v>448</v>
      </c>
      <c r="H38" s="30">
        <v>378</v>
      </c>
      <c r="I38" s="30">
        <v>97</v>
      </c>
      <c r="J38" s="30">
        <v>5</v>
      </c>
      <c r="K38" s="55" t="s">
        <v>97</v>
      </c>
      <c r="L38" s="55" t="s">
        <v>97</v>
      </c>
      <c r="M38" s="124"/>
    </row>
    <row r="39" spans="1:13" s="97" customFormat="1" ht="15.75" customHeight="1" x14ac:dyDescent="0.15">
      <c r="A39" s="57" t="s">
        <v>142</v>
      </c>
      <c r="B39" s="56">
        <v>1011</v>
      </c>
      <c r="C39" s="55">
        <v>6</v>
      </c>
      <c r="D39" s="30">
        <v>8</v>
      </c>
      <c r="E39" s="30">
        <v>8</v>
      </c>
      <c r="F39" s="30">
        <v>61</v>
      </c>
      <c r="G39" s="30">
        <v>412</v>
      </c>
      <c r="H39" s="30">
        <v>418</v>
      </c>
      <c r="I39" s="30">
        <v>92</v>
      </c>
      <c r="J39" s="30">
        <v>6</v>
      </c>
      <c r="K39" s="55" t="s">
        <v>97</v>
      </c>
      <c r="L39" s="55" t="s">
        <v>97</v>
      </c>
      <c r="M39" s="124"/>
    </row>
    <row r="40" spans="1:13" s="97" customFormat="1" ht="15.75" customHeight="1" x14ac:dyDescent="0.15">
      <c r="A40" s="57" t="s">
        <v>49</v>
      </c>
      <c r="B40" s="56">
        <v>972</v>
      </c>
      <c r="C40" s="55">
        <v>3</v>
      </c>
      <c r="D40" s="30">
        <v>1</v>
      </c>
      <c r="E40" s="30">
        <v>15</v>
      </c>
      <c r="F40" s="30">
        <v>78</v>
      </c>
      <c r="G40" s="30">
        <v>410</v>
      </c>
      <c r="H40" s="30">
        <v>371</v>
      </c>
      <c r="I40" s="30">
        <v>89</v>
      </c>
      <c r="J40" s="30">
        <v>4</v>
      </c>
      <c r="K40" s="55">
        <v>1</v>
      </c>
      <c r="L40" s="55" t="s">
        <v>19</v>
      </c>
      <c r="M40" s="124"/>
    </row>
    <row r="41" spans="1:13" s="97" customFormat="1" ht="15.75" customHeight="1" x14ac:dyDescent="0.15">
      <c r="A41" s="57" t="s">
        <v>48</v>
      </c>
      <c r="B41" s="56">
        <v>1033</v>
      </c>
      <c r="C41" s="55">
        <v>1</v>
      </c>
      <c r="D41" s="30">
        <v>4</v>
      </c>
      <c r="E41" s="30">
        <v>11</v>
      </c>
      <c r="F41" s="30">
        <v>85</v>
      </c>
      <c r="G41" s="30">
        <v>443</v>
      </c>
      <c r="H41" s="30">
        <v>406</v>
      </c>
      <c r="I41" s="30">
        <v>78</v>
      </c>
      <c r="J41" s="30">
        <v>4</v>
      </c>
      <c r="K41" s="55">
        <v>1</v>
      </c>
      <c r="L41" s="55" t="s">
        <v>19</v>
      </c>
      <c r="M41" s="124"/>
    </row>
    <row r="42" spans="1:13" s="97" customFormat="1" ht="15.75" customHeight="1" x14ac:dyDescent="0.15">
      <c r="A42" s="57" t="s">
        <v>47</v>
      </c>
      <c r="B42" s="56">
        <v>923</v>
      </c>
      <c r="C42" s="55">
        <v>8</v>
      </c>
      <c r="D42" s="30">
        <v>5</v>
      </c>
      <c r="E42" s="30">
        <v>11</v>
      </c>
      <c r="F42" s="30">
        <v>68</v>
      </c>
      <c r="G42" s="30">
        <v>392</v>
      </c>
      <c r="H42" s="30">
        <v>358</v>
      </c>
      <c r="I42" s="30">
        <v>77</v>
      </c>
      <c r="J42" s="30">
        <v>4</v>
      </c>
      <c r="K42" s="55" t="s">
        <v>97</v>
      </c>
      <c r="L42" s="55" t="s">
        <v>97</v>
      </c>
      <c r="M42" s="124"/>
    </row>
    <row r="43" spans="1:13" s="97" customFormat="1" ht="15.75" customHeight="1" x14ac:dyDescent="0.15">
      <c r="A43" s="57" t="s">
        <v>140</v>
      </c>
      <c r="B43" s="56">
        <v>929</v>
      </c>
      <c r="C43" s="55">
        <v>4</v>
      </c>
      <c r="D43" s="30">
        <v>5</v>
      </c>
      <c r="E43" s="30">
        <v>11</v>
      </c>
      <c r="F43" s="30">
        <v>69</v>
      </c>
      <c r="G43" s="30">
        <v>411</v>
      </c>
      <c r="H43" s="30">
        <v>346</v>
      </c>
      <c r="I43" s="30">
        <v>77</v>
      </c>
      <c r="J43" s="30">
        <v>6</v>
      </c>
      <c r="K43" s="55" t="s">
        <v>97</v>
      </c>
      <c r="L43" s="55" t="s">
        <v>97</v>
      </c>
      <c r="M43" s="124"/>
    </row>
    <row r="44" spans="1:13" s="97" customFormat="1" ht="15.75" customHeight="1" x14ac:dyDescent="0.15">
      <c r="A44" s="57" t="s">
        <v>45</v>
      </c>
      <c r="B44" s="56">
        <v>872</v>
      </c>
      <c r="C44" s="55">
        <v>5</v>
      </c>
      <c r="D44" s="30">
        <v>2</v>
      </c>
      <c r="E44" s="30">
        <v>8</v>
      </c>
      <c r="F44" s="30">
        <v>62</v>
      </c>
      <c r="G44" s="30">
        <v>379</v>
      </c>
      <c r="H44" s="30">
        <v>344</v>
      </c>
      <c r="I44" s="30">
        <v>68</v>
      </c>
      <c r="J44" s="30">
        <v>4</v>
      </c>
      <c r="K44" s="55" t="s">
        <v>97</v>
      </c>
      <c r="L44" s="55" t="s">
        <v>97</v>
      </c>
      <c r="M44" s="124"/>
    </row>
    <row r="45" spans="1:13" s="97" customFormat="1" ht="15.75" customHeight="1" x14ac:dyDescent="0.15">
      <c r="A45" s="57" t="s">
        <v>333</v>
      </c>
      <c r="B45" s="56">
        <v>817</v>
      </c>
      <c r="C45" s="55">
        <v>3</v>
      </c>
      <c r="D45" s="30">
        <v>3</v>
      </c>
      <c r="E45" s="30">
        <v>10</v>
      </c>
      <c r="F45" s="30">
        <v>65</v>
      </c>
      <c r="G45" s="30">
        <v>333</v>
      </c>
      <c r="H45" s="30">
        <v>329</v>
      </c>
      <c r="I45" s="30">
        <v>71</v>
      </c>
      <c r="J45" s="30">
        <v>3</v>
      </c>
      <c r="K45" s="55" t="s">
        <v>19</v>
      </c>
      <c r="L45" s="55" t="s">
        <v>19</v>
      </c>
      <c r="M45" s="124"/>
    </row>
    <row r="46" spans="1:13" ht="9" customHeight="1" x14ac:dyDescent="0.15">
      <c r="A46" s="418"/>
      <c r="B46" s="419"/>
      <c r="C46" s="418"/>
      <c r="D46" s="418"/>
      <c r="E46" s="418"/>
      <c r="F46" s="418"/>
      <c r="G46" s="418"/>
      <c r="H46" s="418"/>
      <c r="I46" s="418"/>
      <c r="J46" s="418"/>
      <c r="K46" s="418"/>
      <c r="L46" s="418"/>
    </row>
    <row r="47" spans="1:13" x14ac:dyDescent="0.15">
      <c r="A47" s="372" t="s">
        <v>18</v>
      </c>
    </row>
  </sheetData>
  <mergeCells count="3">
    <mergeCell ref="A3:A5"/>
    <mergeCell ref="B3:B5"/>
    <mergeCell ref="L3:L5"/>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5"/>
  <sheetViews>
    <sheetView zoomScaleNormal="100" zoomScaleSheetLayoutView="100" workbookViewId="0"/>
  </sheetViews>
  <sheetFormatPr defaultRowHeight="13.5" x14ac:dyDescent="0.15"/>
  <cols>
    <col min="1" max="1" width="13.25" style="153" customWidth="1"/>
    <col min="2" max="4" width="10.75" style="153" customWidth="1"/>
    <col min="5" max="16" width="9.25" style="153" customWidth="1"/>
    <col min="17" max="19" width="10.125" style="153" customWidth="1"/>
    <col min="20" max="21" width="10.875" style="153" customWidth="1"/>
    <col min="22" max="256" width="9" style="153"/>
    <col min="257" max="257" width="13.25" style="153" customWidth="1"/>
    <col min="258" max="260" width="10.75" style="153" customWidth="1"/>
    <col min="261" max="272" width="9.25" style="153" customWidth="1"/>
    <col min="273" max="275" width="10.125" style="153" customWidth="1"/>
    <col min="276" max="277" width="10.875" style="153" customWidth="1"/>
    <col min="278" max="512" width="9" style="153"/>
    <col min="513" max="513" width="13.25" style="153" customWidth="1"/>
    <col min="514" max="516" width="10.75" style="153" customWidth="1"/>
    <col min="517" max="528" width="9.25" style="153" customWidth="1"/>
    <col min="529" max="531" width="10.125" style="153" customWidth="1"/>
    <col min="532" max="533" width="10.875" style="153" customWidth="1"/>
    <col min="534" max="768" width="9" style="153"/>
    <col min="769" max="769" width="13.25" style="153" customWidth="1"/>
    <col min="770" max="772" width="10.75" style="153" customWidth="1"/>
    <col min="773" max="784" width="9.25" style="153" customWidth="1"/>
    <col min="785" max="787" width="10.125" style="153" customWidth="1"/>
    <col min="788" max="789" width="10.875" style="153" customWidth="1"/>
    <col min="790" max="1024" width="9" style="153"/>
    <col min="1025" max="1025" width="13.25" style="153" customWidth="1"/>
    <col min="1026" max="1028" width="10.75" style="153" customWidth="1"/>
    <col min="1029" max="1040" width="9.25" style="153" customWidth="1"/>
    <col min="1041" max="1043" width="10.125" style="153" customWidth="1"/>
    <col min="1044" max="1045" width="10.875" style="153" customWidth="1"/>
    <col min="1046" max="1280" width="9" style="153"/>
    <col min="1281" max="1281" width="13.25" style="153" customWidth="1"/>
    <col min="1282" max="1284" width="10.75" style="153" customWidth="1"/>
    <col min="1285" max="1296" width="9.25" style="153" customWidth="1"/>
    <col min="1297" max="1299" width="10.125" style="153" customWidth="1"/>
    <col min="1300" max="1301" width="10.875" style="153" customWidth="1"/>
    <col min="1302" max="1536" width="9" style="153"/>
    <col min="1537" max="1537" width="13.25" style="153" customWidth="1"/>
    <col min="1538" max="1540" width="10.75" style="153" customWidth="1"/>
    <col min="1541" max="1552" width="9.25" style="153" customWidth="1"/>
    <col min="1553" max="1555" width="10.125" style="153" customWidth="1"/>
    <col min="1556" max="1557" width="10.875" style="153" customWidth="1"/>
    <col min="1558" max="1792" width="9" style="153"/>
    <col min="1793" max="1793" width="13.25" style="153" customWidth="1"/>
    <col min="1794" max="1796" width="10.75" style="153" customWidth="1"/>
    <col min="1797" max="1808" width="9.25" style="153" customWidth="1"/>
    <col min="1809" max="1811" width="10.125" style="153" customWidth="1"/>
    <col min="1812" max="1813" width="10.875" style="153" customWidth="1"/>
    <col min="1814" max="2048" width="9" style="153"/>
    <col min="2049" max="2049" width="13.25" style="153" customWidth="1"/>
    <col min="2050" max="2052" width="10.75" style="153" customWidth="1"/>
    <col min="2053" max="2064" width="9.25" style="153" customWidth="1"/>
    <col min="2065" max="2067" width="10.125" style="153" customWidth="1"/>
    <col min="2068" max="2069" width="10.875" style="153" customWidth="1"/>
    <col min="2070" max="2304" width="9" style="153"/>
    <col min="2305" max="2305" width="13.25" style="153" customWidth="1"/>
    <col min="2306" max="2308" width="10.75" style="153" customWidth="1"/>
    <col min="2309" max="2320" width="9.25" style="153" customWidth="1"/>
    <col min="2321" max="2323" width="10.125" style="153" customWidth="1"/>
    <col min="2324" max="2325" width="10.875" style="153" customWidth="1"/>
    <col min="2326" max="2560" width="9" style="153"/>
    <col min="2561" max="2561" width="13.25" style="153" customWidth="1"/>
    <col min="2562" max="2564" width="10.75" style="153" customWidth="1"/>
    <col min="2565" max="2576" width="9.25" style="153" customWidth="1"/>
    <col min="2577" max="2579" width="10.125" style="153" customWidth="1"/>
    <col min="2580" max="2581" width="10.875" style="153" customWidth="1"/>
    <col min="2582" max="2816" width="9" style="153"/>
    <col min="2817" max="2817" width="13.25" style="153" customWidth="1"/>
    <col min="2818" max="2820" width="10.75" style="153" customWidth="1"/>
    <col min="2821" max="2832" width="9.25" style="153" customWidth="1"/>
    <col min="2833" max="2835" width="10.125" style="153" customWidth="1"/>
    <col min="2836" max="2837" width="10.875" style="153" customWidth="1"/>
    <col min="2838" max="3072" width="9" style="153"/>
    <col min="3073" max="3073" width="13.25" style="153" customWidth="1"/>
    <col min="3074" max="3076" width="10.75" style="153" customWidth="1"/>
    <col min="3077" max="3088" width="9.25" style="153" customWidth="1"/>
    <col min="3089" max="3091" width="10.125" style="153" customWidth="1"/>
    <col min="3092" max="3093" width="10.875" style="153" customWidth="1"/>
    <col min="3094" max="3328" width="9" style="153"/>
    <col min="3329" max="3329" width="13.25" style="153" customWidth="1"/>
    <col min="3330" max="3332" width="10.75" style="153" customWidth="1"/>
    <col min="3333" max="3344" width="9.25" style="153" customWidth="1"/>
    <col min="3345" max="3347" width="10.125" style="153" customWidth="1"/>
    <col min="3348" max="3349" width="10.875" style="153" customWidth="1"/>
    <col min="3350" max="3584" width="9" style="153"/>
    <col min="3585" max="3585" width="13.25" style="153" customWidth="1"/>
    <col min="3586" max="3588" width="10.75" style="153" customWidth="1"/>
    <col min="3589" max="3600" width="9.25" style="153" customWidth="1"/>
    <col min="3601" max="3603" width="10.125" style="153" customWidth="1"/>
    <col min="3604" max="3605" width="10.875" style="153" customWidth="1"/>
    <col min="3606" max="3840" width="9" style="153"/>
    <col min="3841" max="3841" width="13.25" style="153" customWidth="1"/>
    <col min="3842" max="3844" width="10.75" style="153" customWidth="1"/>
    <col min="3845" max="3856" width="9.25" style="153" customWidth="1"/>
    <col min="3857" max="3859" width="10.125" style="153" customWidth="1"/>
    <col min="3860" max="3861" width="10.875" style="153" customWidth="1"/>
    <col min="3862" max="4096" width="9" style="153"/>
    <col min="4097" max="4097" width="13.25" style="153" customWidth="1"/>
    <col min="4098" max="4100" width="10.75" style="153" customWidth="1"/>
    <col min="4101" max="4112" width="9.25" style="153" customWidth="1"/>
    <col min="4113" max="4115" width="10.125" style="153" customWidth="1"/>
    <col min="4116" max="4117" width="10.875" style="153" customWidth="1"/>
    <col min="4118" max="4352" width="9" style="153"/>
    <col min="4353" max="4353" width="13.25" style="153" customWidth="1"/>
    <col min="4354" max="4356" width="10.75" style="153" customWidth="1"/>
    <col min="4357" max="4368" width="9.25" style="153" customWidth="1"/>
    <col min="4369" max="4371" width="10.125" style="153" customWidth="1"/>
    <col min="4372" max="4373" width="10.875" style="153" customWidth="1"/>
    <col min="4374" max="4608" width="9" style="153"/>
    <col min="4609" max="4609" width="13.25" style="153" customWidth="1"/>
    <col min="4610" max="4612" width="10.75" style="153" customWidth="1"/>
    <col min="4613" max="4624" width="9.25" style="153" customWidth="1"/>
    <col min="4625" max="4627" width="10.125" style="153" customWidth="1"/>
    <col min="4628" max="4629" width="10.875" style="153" customWidth="1"/>
    <col min="4630" max="4864" width="9" style="153"/>
    <col min="4865" max="4865" width="13.25" style="153" customWidth="1"/>
    <col min="4866" max="4868" width="10.75" style="153" customWidth="1"/>
    <col min="4869" max="4880" width="9.25" style="153" customWidth="1"/>
    <col min="4881" max="4883" width="10.125" style="153" customWidth="1"/>
    <col min="4884" max="4885" width="10.875" style="153" customWidth="1"/>
    <col min="4886" max="5120" width="9" style="153"/>
    <col min="5121" max="5121" width="13.25" style="153" customWidth="1"/>
    <col min="5122" max="5124" width="10.75" style="153" customWidth="1"/>
    <col min="5125" max="5136" width="9.25" style="153" customWidth="1"/>
    <col min="5137" max="5139" width="10.125" style="153" customWidth="1"/>
    <col min="5140" max="5141" width="10.875" style="153" customWidth="1"/>
    <col min="5142" max="5376" width="9" style="153"/>
    <col min="5377" max="5377" width="13.25" style="153" customWidth="1"/>
    <col min="5378" max="5380" width="10.75" style="153" customWidth="1"/>
    <col min="5381" max="5392" width="9.25" style="153" customWidth="1"/>
    <col min="5393" max="5395" width="10.125" style="153" customWidth="1"/>
    <col min="5396" max="5397" width="10.875" style="153" customWidth="1"/>
    <col min="5398" max="5632" width="9" style="153"/>
    <col min="5633" max="5633" width="13.25" style="153" customWidth="1"/>
    <col min="5634" max="5636" width="10.75" style="153" customWidth="1"/>
    <col min="5637" max="5648" width="9.25" style="153" customWidth="1"/>
    <col min="5649" max="5651" width="10.125" style="153" customWidth="1"/>
    <col min="5652" max="5653" width="10.875" style="153" customWidth="1"/>
    <col min="5654" max="5888" width="9" style="153"/>
    <col min="5889" max="5889" width="13.25" style="153" customWidth="1"/>
    <col min="5890" max="5892" width="10.75" style="153" customWidth="1"/>
    <col min="5893" max="5904" width="9.25" style="153" customWidth="1"/>
    <col min="5905" max="5907" width="10.125" style="153" customWidth="1"/>
    <col min="5908" max="5909" width="10.875" style="153" customWidth="1"/>
    <col min="5910" max="6144" width="9" style="153"/>
    <col min="6145" max="6145" width="13.25" style="153" customWidth="1"/>
    <col min="6146" max="6148" width="10.75" style="153" customWidth="1"/>
    <col min="6149" max="6160" width="9.25" style="153" customWidth="1"/>
    <col min="6161" max="6163" width="10.125" style="153" customWidth="1"/>
    <col min="6164" max="6165" width="10.875" style="153" customWidth="1"/>
    <col min="6166" max="6400" width="9" style="153"/>
    <col min="6401" max="6401" width="13.25" style="153" customWidth="1"/>
    <col min="6402" max="6404" width="10.75" style="153" customWidth="1"/>
    <col min="6405" max="6416" width="9.25" style="153" customWidth="1"/>
    <col min="6417" max="6419" width="10.125" style="153" customWidth="1"/>
    <col min="6420" max="6421" width="10.875" style="153" customWidth="1"/>
    <col min="6422" max="6656" width="9" style="153"/>
    <col min="6657" max="6657" width="13.25" style="153" customWidth="1"/>
    <col min="6658" max="6660" width="10.75" style="153" customWidth="1"/>
    <col min="6661" max="6672" width="9.25" style="153" customWidth="1"/>
    <col min="6673" max="6675" width="10.125" style="153" customWidth="1"/>
    <col min="6676" max="6677" width="10.875" style="153" customWidth="1"/>
    <col min="6678" max="6912" width="9" style="153"/>
    <col min="6913" max="6913" width="13.25" style="153" customWidth="1"/>
    <col min="6914" max="6916" width="10.75" style="153" customWidth="1"/>
    <col min="6917" max="6928" width="9.25" style="153" customWidth="1"/>
    <col min="6929" max="6931" width="10.125" style="153" customWidth="1"/>
    <col min="6932" max="6933" width="10.875" style="153" customWidth="1"/>
    <col min="6934" max="7168" width="9" style="153"/>
    <col min="7169" max="7169" width="13.25" style="153" customWidth="1"/>
    <col min="7170" max="7172" width="10.75" style="153" customWidth="1"/>
    <col min="7173" max="7184" width="9.25" style="153" customWidth="1"/>
    <col min="7185" max="7187" width="10.125" style="153" customWidth="1"/>
    <col min="7188" max="7189" width="10.875" style="153" customWidth="1"/>
    <col min="7190" max="7424" width="9" style="153"/>
    <col min="7425" max="7425" width="13.25" style="153" customWidth="1"/>
    <col min="7426" max="7428" width="10.75" style="153" customWidth="1"/>
    <col min="7429" max="7440" width="9.25" style="153" customWidth="1"/>
    <col min="7441" max="7443" width="10.125" style="153" customWidth="1"/>
    <col min="7444" max="7445" width="10.875" style="153" customWidth="1"/>
    <col min="7446" max="7680" width="9" style="153"/>
    <col min="7681" max="7681" width="13.25" style="153" customWidth="1"/>
    <col min="7682" max="7684" width="10.75" style="153" customWidth="1"/>
    <col min="7685" max="7696" width="9.25" style="153" customWidth="1"/>
    <col min="7697" max="7699" width="10.125" style="153" customWidth="1"/>
    <col min="7700" max="7701" width="10.875" style="153" customWidth="1"/>
    <col min="7702" max="7936" width="9" style="153"/>
    <col min="7937" max="7937" width="13.25" style="153" customWidth="1"/>
    <col min="7938" max="7940" width="10.75" style="153" customWidth="1"/>
    <col min="7941" max="7952" width="9.25" style="153" customWidth="1"/>
    <col min="7953" max="7955" width="10.125" style="153" customWidth="1"/>
    <col min="7956" max="7957" width="10.875" style="153" customWidth="1"/>
    <col min="7958" max="8192" width="9" style="153"/>
    <col min="8193" max="8193" width="13.25" style="153" customWidth="1"/>
    <col min="8194" max="8196" width="10.75" style="153" customWidth="1"/>
    <col min="8197" max="8208" width="9.25" style="153" customWidth="1"/>
    <col min="8209" max="8211" width="10.125" style="153" customWidth="1"/>
    <col min="8212" max="8213" width="10.875" style="153" customWidth="1"/>
    <col min="8214" max="8448" width="9" style="153"/>
    <col min="8449" max="8449" width="13.25" style="153" customWidth="1"/>
    <col min="8450" max="8452" width="10.75" style="153" customWidth="1"/>
    <col min="8453" max="8464" width="9.25" style="153" customWidth="1"/>
    <col min="8465" max="8467" width="10.125" style="153" customWidth="1"/>
    <col min="8468" max="8469" width="10.875" style="153" customWidth="1"/>
    <col min="8470" max="8704" width="9" style="153"/>
    <col min="8705" max="8705" width="13.25" style="153" customWidth="1"/>
    <col min="8706" max="8708" width="10.75" style="153" customWidth="1"/>
    <col min="8709" max="8720" width="9.25" style="153" customWidth="1"/>
    <col min="8721" max="8723" width="10.125" style="153" customWidth="1"/>
    <col min="8724" max="8725" width="10.875" style="153" customWidth="1"/>
    <col min="8726" max="8960" width="9" style="153"/>
    <col min="8961" max="8961" width="13.25" style="153" customWidth="1"/>
    <col min="8962" max="8964" width="10.75" style="153" customWidth="1"/>
    <col min="8965" max="8976" width="9.25" style="153" customWidth="1"/>
    <col min="8977" max="8979" width="10.125" style="153" customWidth="1"/>
    <col min="8980" max="8981" width="10.875" style="153" customWidth="1"/>
    <col min="8982" max="9216" width="9" style="153"/>
    <col min="9217" max="9217" width="13.25" style="153" customWidth="1"/>
    <col min="9218" max="9220" width="10.75" style="153" customWidth="1"/>
    <col min="9221" max="9232" width="9.25" style="153" customWidth="1"/>
    <col min="9233" max="9235" width="10.125" style="153" customWidth="1"/>
    <col min="9236" max="9237" width="10.875" style="153" customWidth="1"/>
    <col min="9238" max="9472" width="9" style="153"/>
    <col min="9473" max="9473" width="13.25" style="153" customWidth="1"/>
    <col min="9474" max="9476" width="10.75" style="153" customWidth="1"/>
    <col min="9477" max="9488" width="9.25" style="153" customWidth="1"/>
    <col min="9489" max="9491" width="10.125" style="153" customWidth="1"/>
    <col min="9492" max="9493" width="10.875" style="153" customWidth="1"/>
    <col min="9494" max="9728" width="9" style="153"/>
    <col min="9729" max="9729" width="13.25" style="153" customWidth="1"/>
    <col min="9730" max="9732" width="10.75" style="153" customWidth="1"/>
    <col min="9733" max="9744" width="9.25" style="153" customWidth="1"/>
    <col min="9745" max="9747" width="10.125" style="153" customWidth="1"/>
    <col min="9748" max="9749" width="10.875" style="153" customWidth="1"/>
    <col min="9750" max="9984" width="9" style="153"/>
    <col min="9985" max="9985" width="13.25" style="153" customWidth="1"/>
    <col min="9986" max="9988" width="10.75" style="153" customWidth="1"/>
    <col min="9989" max="10000" width="9.25" style="153" customWidth="1"/>
    <col min="10001" max="10003" width="10.125" style="153" customWidth="1"/>
    <col min="10004" max="10005" width="10.875" style="153" customWidth="1"/>
    <col min="10006" max="10240" width="9" style="153"/>
    <col min="10241" max="10241" width="13.25" style="153" customWidth="1"/>
    <col min="10242" max="10244" width="10.75" style="153" customWidth="1"/>
    <col min="10245" max="10256" width="9.25" style="153" customWidth="1"/>
    <col min="10257" max="10259" width="10.125" style="153" customWidth="1"/>
    <col min="10260" max="10261" width="10.875" style="153" customWidth="1"/>
    <col min="10262" max="10496" width="9" style="153"/>
    <col min="10497" max="10497" width="13.25" style="153" customWidth="1"/>
    <col min="10498" max="10500" width="10.75" style="153" customWidth="1"/>
    <col min="10501" max="10512" width="9.25" style="153" customWidth="1"/>
    <col min="10513" max="10515" width="10.125" style="153" customWidth="1"/>
    <col min="10516" max="10517" width="10.875" style="153" customWidth="1"/>
    <col min="10518" max="10752" width="9" style="153"/>
    <col min="10753" max="10753" width="13.25" style="153" customWidth="1"/>
    <col min="10754" max="10756" width="10.75" style="153" customWidth="1"/>
    <col min="10757" max="10768" width="9.25" style="153" customWidth="1"/>
    <col min="10769" max="10771" width="10.125" style="153" customWidth="1"/>
    <col min="10772" max="10773" width="10.875" style="153" customWidth="1"/>
    <col min="10774" max="11008" width="9" style="153"/>
    <col min="11009" max="11009" width="13.25" style="153" customWidth="1"/>
    <col min="11010" max="11012" width="10.75" style="153" customWidth="1"/>
    <col min="11013" max="11024" width="9.25" style="153" customWidth="1"/>
    <col min="11025" max="11027" width="10.125" style="153" customWidth="1"/>
    <col min="11028" max="11029" width="10.875" style="153" customWidth="1"/>
    <col min="11030" max="11264" width="9" style="153"/>
    <col min="11265" max="11265" width="13.25" style="153" customWidth="1"/>
    <col min="11266" max="11268" width="10.75" style="153" customWidth="1"/>
    <col min="11269" max="11280" width="9.25" style="153" customWidth="1"/>
    <col min="11281" max="11283" width="10.125" style="153" customWidth="1"/>
    <col min="11284" max="11285" width="10.875" style="153" customWidth="1"/>
    <col min="11286" max="11520" width="9" style="153"/>
    <col min="11521" max="11521" width="13.25" style="153" customWidth="1"/>
    <col min="11522" max="11524" width="10.75" style="153" customWidth="1"/>
    <col min="11525" max="11536" width="9.25" style="153" customWidth="1"/>
    <col min="11537" max="11539" width="10.125" style="153" customWidth="1"/>
    <col min="11540" max="11541" width="10.875" style="153" customWidth="1"/>
    <col min="11542" max="11776" width="9" style="153"/>
    <col min="11777" max="11777" width="13.25" style="153" customWidth="1"/>
    <col min="11778" max="11780" width="10.75" style="153" customWidth="1"/>
    <col min="11781" max="11792" width="9.25" style="153" customWidth="1"/>
    <col min="11793" max="11795" width="10.125" style="153" customWidth="1"/>
    <col min="11796" max="11797" width="10.875" style="153" customWidth="1"/>
    <col min="11798" max="12032" width="9" style="153"/>
    <col min="12033" max="12033" width="13.25" style="153" customWidth="1"/>
    <col min="12034" max="12036" width="10.75" style="153" customWidth="1"/>
    <col min="12037" max="12048" width="9.25" style="153" customWidth="1"/>
    <col min="12049" max="12051" width="10.125" style="153" customWidth="1"/>
    <col min="12052" max="12053" width="10.875" style="153" customWidth="1"/>
    <col min="12054" max="12288" width="9" style="153"/>
    <col min="12289" max="12289" width="13.25" style="153" customWidth="1"/>
    <col min="12290" max="12292" width="10.75" style="153" customWidth="1"/>
    <col min="12293" max="12304" width="9.25" style="153" customWidth="1"/>
    <col min="12305" max="12307" width="10.125" style="153" customWidth="1"/>
    <col min="12308" max="12309" width="10.875" style="153" customWidth="1"/>
    <col min="12310" max="12544" width="9" style="153"/>
    <col min="12545" max="12545" width="13.25" style="153" customWidth="1"/>
    <col min="12546" max="12548" width="10.75" style="153" customWidth="1"/>
    <col min="12549" max="12560" width="9.25" style="153" customWidth="1"/>
    <col min="12561" max="12563" width="10.125" style="153" customWidth="1"/>
    <col min="12564" max="12565" width="10.875" style="153" customWidth="1"/>
    <col min="12566" max="12800" width="9" style="153"/>
    <col min="12801" max="12801" width="13.25" style="153" customWidth="1"/>
    <col min="12802" max="12804" width="10.75" style="153" customWidth="1"/>
    <col min="12805" max="12816" width="9.25" style="153" customWidth="1"/>
    <col min="12817" max="12819" width="10.125" style="153" customWidth="1"/>
    <col min="12820" max="12821" width="10.875" style="153" customWidth="1"/>
    <col min="12822" max="13056" width="9" style="153"/>
    <col min="13057" max="13057" width="13.25" style="153" customWidth="1"/>
    <col min="13058" max="13060" width="10.75" style="153" customWidth="1"/>
    <col min="13061" max="13072" width="9.25" style="153" customWidth="1"/>
    <col min="13073" max="13075" width="10.125" style="153" customWidth="1"/>
    <col min="13076" max="13077" width="10.875" style="153" customWidth="1"/>
    <col min="13078" max="13312" width="9" style="153"/>
    <col min="13313" max="13313" width="13.25" style="153" customWidth="1"/>
    <col min="13314" max="13316" width="10.75" style="153" customWidth="1"/>
    <col min="13317" max="13328" width="9.25" style="153" customWidth="1"/>
    <col min="13329" max="13331" width="10.125" style="153" customWidth="1"/>
    <col min="13332" max="13333" width="10.875" style="153" customWidth="1"/>
    <col min="13334" max="13568" width="9" style="153"/>
    <col min="13569" max="13569" width="13.25" style="153" customWidth="1"/>
    <col min="13570" max="13572" width="10.75" style="153" customWidth="1"/>
    <col min="13573" max="13584" width="9.25" style="153" customWidth="1"/>
    <col min="13585" max="13587" width="10.125" style="153" customWidth="1"/>
    <col min="13588" max="13589" width="10.875" style="153" customWidth="1"/>
    <col min="13590" max="13824" width="9" style="153"/>
    <col min="13825" max="13825" width="13.25" style="153" customWidth="1"/>
    <col min="13826" max="13828" width="10.75" style="153" customWidth="1"/>
    <col min="13829" max="13840" width="9.25" style="153" customWidth="1"/>
    <col min="13841" max="13843" width="10.125" style="153" customWidth="1"/>
    <col min="13844" max="13845" width="10.875" style="153" customWidth="1"/>
    <col min="13846" max="14080" width="9" style="153"/>
    <col min="14081" max="14081" width="13.25" style="153" customWidth="1"/>
    <col min="14082" max="14084" width="10.75" style="153" customWidth="1"/>
    <col min="14085" max="14096" width="9.25" style="153" customWidth="1"/>
    <col min="14097" max="14099" width="10.125" style="153" customWidth="1"/>
    <col min="14100" max="14101" width="10.875" style="153" customWidth="1"/>
    <col min="14102" max="14336" width="9" style="153"/>
    <col min="14337" max="14337" width="13.25" style="153" customWidth="1"/>
    <col min="14338" max="14340" width="10.75" style="153" customWidth="1"/>
    <col min="14341" max="14352" width="9.25" style="153" customWidth="1"/>
    <col min="14353" max="14355" width="10.125" style="153" customWidth="1"/>
    <col min="14356" max="14357" width="10.875" style="153" customWidth="1"/>
    <col min="14358" max="14592" width="9" style="153"/>
    <col min="14593" max="14593" width="13.25" style="153" customWidth="1"/>
    <col min="14594" max="14596" width="10.75" style="153" customWidth="1"/>
    <col min="14597" max="14608" width="9.25" style="153" customWidth="1"/>
    <col min="14609" max="14611" width="10.125" style="153" customWidth="1"/>
    <col min="14612" max="14613" width="10.875" style="153" customWidth="1"/>
    <col min="14614" max="14848" width="9" style="153"/>
    <col min="14849" max="14849" width="13.25" style="153" customWidth="1"/>
    <col min="14850" max="14852" width="10.75" style="153" customWidth="1"/>
    <col min="14853" max="14864" width="9.25" style="153" customWidth="1"/>
    <col min="14865" max="14867" width="10.125" style="153" customWidth="1"/>
    <col min="14868" max="14869" width="10.875" style="153" customWidth="1"/>
    <col min="14870" max="15104" width="9" style="153"/>
    <col min="15105" max="15105" width="13.25" style="153" customWidth="1"/>
    <col min="15106" max="15108" width="10.75" style="153" customWidth="1"/>
    <col min="15109" max="15120" width="9.25" style="153" customWidth="1"/>
    <col min="15121" max="15123" width="10.125" style="153" customWidth="1"/>
    <col min="15124" max="15125" width="10.875" style="153" customWidth="1"/>
    <col min="15126" max="15360" width="9" style="153"/>
    <col min="15361" max="15361" width="13.25" style="153" customWidth="1"/>
    <col min="15362" max="15364" width="10.75" style="153" customWidth="1"/>
    <col min="15365" max="15376" width="9.25" style="153" customWidth="1"/>
    <col min="15377" max="15379" width="10.125" style="153" customWidth="1"/>
    <col min="15380" max="15381" width="10.875" style="153" customWidth="1"/>
    <col min="15382" max="15616" width="9" style="153"/>
    <col min="15617" max="15617" width="13.25" style="153" customWidth="1"/>
    <col min="15618" max="15620" width="10.75" style="153" customWidth="1"/>
    <col min="15621" max="15632" width="9.25" style="153" customWidth="1"/>
    <col min="15633" max="15635" width="10.125" style="153" customWidth="1"/>
    <col min="15636" max="15637" width="10.875" style="153" customWidth="1"/>
    <col min="15638" max="15872" width="9" style="153"/>
    <col min="15873" max="15873" width="13.25" style="153" customWidth="1"/>
    <col min="15874" max="15876" width="10.75" style="153" customWidth="1"/>
    <col min="15877" max="15888" width="9.25" style="153" customWidth="1"/>
    <col min="15889" max="15891" width="10.125" style="153" customWidth="1"/>
    <col min="15892" max="15893" width="10.875" style="153" customWidth="1"/>
    <col min="15894" max="16128" width="9" style="153"/>
    <col min="16129" max="16129" width="13.25" style="153" customWidth="1"/>
    <col min="16130" max="16132" width="10.75" style="153" customWidth="1"/>
    <col min="16133" max="16144" width="9.25" style="153" customWidth="1"/>
    <col min="16145" max="16147" width="10.125" style="153" customWidth="1"/>
    <col min="16148" max="16149" width="10.875" style="153" customWidth="1"/>
    <col min="16150" max="16384" width="9" style="153"/>
  </cols>
  <sheetData>
    <row r="1" spans="1:20" ht="24" customHeight="1" x14ac:dyDescent="0.15">
      <c r="A1" s="234" t="s">
        <v>278</v>
      </c>
      <c r="B1" s="182"/>
      <c r="C1" s="182"/>
      <c r="D1" s="182"/>
      <c r="E1" s="182"/>
      <c r="F1" s="182"/>
      <c r="G1" s="182"/>
      <c r="H1" s="182"/>
      <c r="I1" s="182"/>
      <c r="J1" s="182"/>
      <c r="K1" s="182"/>
      <c r="L1" s="182"/>
      <c r="M1" s="182"/>
      <c r="N1" s="182"/>
      <c r="O1" s="182"/>
      <c r="P1" s="182"/>
      <c r="Q1" s="182"/>
      <c r="R1" s="182"/>
      <c r="S1" s="182"/>
    </row>
    <row r="2" spans="1:20" ht="9" customHeight="1" x14ac:dyDescent="0.2">
      <c r="A2" s="187"/>
      <c r="B2" s="182"/>
      <c r="C2" s="182"/>
      <c r="D2" s="182"/>
      <c r="E2" s="182"/>
      <c r="F2" s="182"/>
      <c r="G2" s="182"/>
      <c r="H2" s="182"/>
      <c r="I2" s="182"/>
      <c r="J2" s="182"/>
      <c r="K2" s="182"/>
      <c r="L2" s="182"/>
      <c r="M2" s="182"/>
      <c r="N2" s="182"/>
      <c r="O2" s="182"/>
      <c r="P2" s="182"/>
      <c r="Q2" s="182"/>
      <c r="R2" s="182"/>
      <c r="S2" s="182"/>
    </row>
    <row r="3" spans="1:20" x14ac:dyDescent="0.15">
      <c r="A3" s="186" t="s">
        <v>277</v>
      </c>
      <c r="B3" s="182"/>
      <c r="C3" s="182"/>
      <c r="D3" s="182"/>
      <c r="E3" s="182"/>
      <c r="F3" s="182"/>
      <c r="G3" s="182"/>
      <c r="H3" s="182"/>
      <c r="I3" s="182"/>
      <c r="J3" s="182"/>
      <c r="K3" s="182"/>
      <c r="L3" s="182"/>
      <c r="M3" s="182"/>
      <c r="N3" s="182"/>
      <c r="O3" s="182"/>
      <c r="P3" s="182"/>
      <c r="Q3" s="182"/>
      <c r="R3" s="182"/>
      <c r="S3" s="182"/>
    </row>
    <row r="4" spans="1:20" ht="6" customHeight="1" x14ac:dyDescent="0.15">
      <c r="A4" s="185"/>
      <c r="B4" s="182"/>
      <c r="C4" s="182"/>
      <c r="D4" s="182"/>
      <c r="E4" s="182"/>
      <c r="F4" s="182"/>
      <c r="G4" s="182"/>
      <c r="H4" s="184"/>
      <c r="I4" s="183"/>
      <c r="J4" s="182"/>
      <c r="K4" s="182"/>
      <c r="L4" s="182"/>
      <c r="M4" s="182"/>
      <c r="N4" s="182"/>
      <c r="O4" s="182"/>
      <c r="P4" s="182"/>
      <c r="Q4" s="182"/>
      <c r="R4" s="182"/>
      <c r="S4" s="182"/>
    </row>
    <row r="5" spans="1:20" s="179" customFormat="1" ht="14.25" customHeight="1" x14ac:dyDescent="0.4">
      <c r="A5" s="356" t="s">
        <v>69</v>
      </c>
      <c r="B5" s="354" t="s">
        <v>276</v>
      </c>
      <c r="C5" s="355"/>
      <c r="D5" s="356"/>
      <c r="E5" s="354" t="s">
        <v>275</v>
      </c>
      <c r="F5" s="355"/>
      <c r="G5" s="355"/>
      <c r="H5" s="355"/>
      <c r="I5" s="355"/>
      <c r="J5" s="355"/>
      <c r="K5" s="355"/>
      <c r="L5" s="355"/>
      <c r="M5" s="355"/>
      <c r="N5" s="355"/>
      <c r="O5" s="355"/>
      <c r="P5" s="355"/>
      <c r="Q5" s="355"/>
      <c r="R5" s="355"/>
      <c r="S5" s="181"/>
      <c r="T5" s="181"/>
    </row>
    <row r="6" spans="1:20" s="179" customFormat="1" ht="14.25" customHeight="1" x14ac:dyDescent="0.4">
      <c r="A6" s="360"/>
      <c r="B6" s="357"/>
      <c r="C6" s="358"/>
      <c r="D6" s="359"/>
      <c r="E6" s="357"/>
      <c r="F6" s="358"/>
      <c r="G6" s="358"/>
      <c r="H6" s="358"/>
      <c r="I6" s="358"/>
      <c r="J6" s="358"/>
      <c r="K6" s="358"/>
      <c r="L6" s="358"/>
      <c r="M6" s="358"/>
      <c r="N6" s="358"/>
      <c r="O6" s="358"/>
      <c r="P6" s="358"/>
      <c r="Q6" s="358"/>
      <c r="R6" s="358"/>
      <c r="S6" s="180"/>
      <c r="T6" s="180"/>
    </row>
    <row r="7" spans="1:20" s="167" customFormat="1" ht="14.25" customHeight="1" x14ac:dyDescent="0.4">
      <c r="A7" s="360"/>
      <c r="B7" s="361" t="s">
        <v>274</v>
      </c>
      <c r="C7" s="363" t="s">
        <v>273</v>
      </c>
      <c r="D7" s="178" t="s">
        <v>272</v>
      </c>
      <c r="E7" s="354" t="s">
        <v>271</v>
      </c>
      <c r="F7" s="355"/>
      <c r="G7" s="355"/>
      <c r="H7" s="355"/>
      <c r="I7" s="355"/>
      <c r="J7" s="355"/>
      <c r="K7" s="355"/>
      <c r="L7" s="355"/>
      <c r="M7" s="355"/>
      <c r="N7" s="355"/>
      <c r="O7" s="355"/>
      <c r="P7" s="356"/>
      <c r="Q7" s="178" t="s">
        <v>270</v>
      </c>
      <c r="R7" s="178" t="s">
        <v>269</v>
      </c>
      <c r="S7" s="354" t="s">
        <v>268</v>
      </c>
      <c r="T7" s="355"/>
    </row>
    <row r="8" spans="1:20" s="167" customFormat="1" ht="14.25" customHeight="1" x14ac:dyDescent="0.4">
      <c r="A8" s="359"/>
      <c r="B8" s="362"/>
      <c r="C8" s="364"/>
      <c r="D8" s="248" t="s">
        <v>267</v>
      </c>
      <c r="E8" s="171" t="s">
        <v>266</v>
      </c>
      <c r="F8" s="177" t="s">
        <v>265</v>
      </c>
      <c r="G8" s="176" t="s">
        <v>264</v>
      </c>
      <c r="H8" s="175" t="s">
        <v>263</v>
      </c>
      <c r="I8" s="174" t="s">
        <v>262</v>
      </c>
      <c r="J8" s="172" t="s">
        <v>261</v>
      </c>
      <c r="K8" s="172" t="s">
        <v>260</v>
      </c>
      <c r="L8" s="171" t="s">
        <v>259</v>
      </c>
      <c r="M8" s="171" t="s">
        <v>258</v>
      </c>
      <c r="N8" s="173" t="s">
        <v>257</v>
      </c>
      <c r="O8" s="172" t="s">
        <v>256</v>
      </c>
      <c r="P8" s="171" t="s">
        <v>255</v>
      </c>
      <c r="Q8" s="248" t="s">
        <v>254</v>
      </c>
      <c r="R8" s="170" t="s">
        <v>253</v>
      </c>
      <c r="S8" s="169" t="s">
        <v>252</v>
      </c>
      <c r="T8" s="168" t="s">
        <v>251</v>
      </c>
    </row>
    <row r="9" spans="1:20" s="163" customFormat="1" ht="6" customHeight="1" x14ac:dyDescent="0.15">
      <c r="A9" s="166"/>
      <c r="B9" s="164"/>
      <c r="C9" s="420"/>
      <c r="D9" s="164"/>
      <c r="E9" s="164"/>
      <c r="F9" s="164"/>
      <c r="G9" s="164"/>
      <c r="H9" s="165"/>
      <c r="I9" s="164"/>
      <c r="J9" s="164"/>
      <c r="K9" s="164"/>
      <c r="L9" s="164"/>
      <c r="M9" s="164"/>
      <c r="N9" s="164"/>
      <c r="O9" s="164"/>
      <c r="P9" s="164"/>
      <c r="Q9" s="164"/>
      <c r="R9" s="164"/>
    </row>
    <row r="10" spans="1:20" s="155" customFormat="1" ht="18.600000000000001" customHeight="1" x14ac:dyDescent="0.15">
      <c r="A10" s="162" t="s">
        <v>250</v>
      </c>
      <c r="B10" s="158">
        <v>13050</v>
      </c>
      <c r="C10" s="158">
        <v>320</v>
      </c>
      <c r="D10" s="158">
        <v>1783</v>
      </c>
      <c r="E10" s="158">
        <v>2442</v>
      </c>
      <c r="F10" s="161">
        <v>6139</v>
      </c>
      <c r="G10" s="158">
        <v>2909</v>
      </c>
      <c r="H10" s="158">
        <v>2057</v>
      </c>
      <c r="I10" s="158">
        <v>2061</v>
      </c>
      <c r="J10" s="158">
        <v>0</v>
      </c>
      <c r="K10" s="158">
        <v>0</v>
      </c>
      <c r="L10" s="158">
        <v>11053</v>
      </c>
      <c r="M10" s="158">
        <v>9009</v>
      </c>
      <c r="N10" s="158">
        <v>8559</v>
      </c>
      <c r="O10" s="158"/>
      <c r="P10" s="158"/>
      <c r="Q10" s="158">
        <v>1650</v>
      </c>
      <c r="R10" s="159">
        <v>458</v>
      </c>
      <c r="S10" s="158">
        <v>35320</v>
      </c>
    </row>
    <row r="11" spans="1:20" s="155" customFormat="1" ht="18.600000000000001" customHeight="1" x14ac:dyDescent="0.15">
      <c r="A11" s="58" t="s">
        <v>176</v>
      </c>
      <c r="B11" s="158">
        <v>13703</v>
      </c>
      <c r="C11" s="158">
        <v>345</v>
      </c>
      <c r="D11" s="158">
        <v>2060</v>
      </c>
      <c r="E11" s="158">
        <v>492</v>
      </c>
      <c r="F11" s="158">
        <v>7930</v>
      </c>
      <c r="G11" s="158">
        <v>1177</v>
      </c>
      <c r="H11" s="158">
        <v>2038</v>
      </c>
      <c r="I11" s="158">
        <v>2001</v>
      </c>
      <c r="J11" s="158">
        <v>0</v>
      </c>
      <c r="K11" s="158">
        <v>0</v>
      </c>
      <c r="L11" s="158">
        <v>10866</v>
      </c>
      <c r="M11" s="158">
        <v>8381</v>
      </c>
      <c r="N11" s="158">
        <v>8271</v>
      </c>
      <c r="O11" s="158">
        <v>3886</v>
      </c>
      <c r="P11" s="158"/>
      <c r="Q11" s="158">
        <v>1740</v>
      </c>
      <c r="R11" s="159">
        <v>22</v>
      </c>
      <c r="S11" s="158">
        <v>36133</v>
      </c>
      <c r="T11" s="155">
        <v>3531</v>
      </c>
    </row>
    <row r="12" spans="1:20" s="155" customFormat="1" ht="18" customHeight="1" x14ac:dyDescent="0.15">
      <c r="A12" s="57" t="s">
        <v>101</v>
      </c>
      <c r="B12" s="160">
        <v>14557</v>
      </c>
      <c r="C12" s="158">
        <v>434</v>
      </c>
      <c r="D12" s="158">
        <v>2043</v>
      </c>
      <c r="E12" s="158">
        <v>7</v>
      </c>
      <c r="F12" s="158">
        <v>8189</v>
      </c>
      <c r="G12" s="158">
        <v>218</v>
      </c>
      <c r="H12" s="158">
        <v>1938</v>
      </c>
      <c r="I12" s="158">
        <v>1979</v>
      </c>
      <c r="J12" s="158">
        <v>0</v>
      </c>
      <c r="K12" s="158">
        <v>0</v>
      </c>
      <c r="L12" s="158">
        <v>9602</v>
      </c>
      <c r="M12" s="158">
        <v>8051</v>
      </c>
      <c r="N12" s="158">
        <v>8058</v>
      </c>
      <c r="O12" s="158">
        <v>4306</v>
      </c>
      <c r="P12" s="158"/>
      <c r="Q12" s="158">
        <v>1697</v>
      </c>
      <c r="R12" s="159">
        <v>11</v>
      </c>
      <c r="S12" s="158">
        <v>36155</v>
      </c>
      <c r="T12" s="158">
        <v>2552</v>
      </c>
    </row>
    <row r="13" spans="1:20" s="155" customFormat="1" ht="18.600000000000001" customHeight="1" x14ac:dyDescent="0.15">
      <c r="A13" s="57" t="s">
        <v>100</v>
      </c>
      <c r="B13" s="160">
        <v>14659</v>
      </c>
      <c r="C13" s="158">
        <v>404</v>
      </c>
      <c r="D13" s="158">
        <v>2011</v>
      </c>
      <c r="E13" s="158">
        <v>0</v>
      </c>
      <c r="F13" s="158">
        <v>7955</v>
      </c>
      <c r="G13" s="158">
        <v>105</v>
      </c>
      <c r="H13" s="158">
        <v>1987</v>
      </c>
      <c r="I13" s="158">
        <v>1962</v>
      </c>
      <c r="J13" s="158">
        <v>49</v>
      </c>
      <c r="K13" s="158">
        <v>49</v>
      </c>
      <c r="L13" s="158">
        <v>7969</v>
      </c>
      <c r="M13" s="158">
        <v>7944</v>
      </c>
      <c r="N13" s="158">
        <v>7976</v>
      </c>
      <c r="O13" s="158">
        <v>3819</v>
      </c>
      <c r="P13" s="158">
        <v>3190</v>
      </c>
      <c r="Q13" s="158">
        <v>1698</v>
      </c>
      <c r="R13" s="159">
        <v>15</v>
      </c>
      <c r="S13" s="158">
        <v>36590</v>
      </c>
      <c r="T13" s="158">
        <v>3232</v>
      </c>
    </row>
    <row r="14" spans="1:20" s="155" customFormat="1" ht="18" customHeight="1" x14ac:dyDescent="0.15">
      <c r="A14" s="57" t="s">
        <v>99</v>
      </c>
      <c r="B14" s="160">
        <v>15016</v>
      </c>
      <c r="C14" s="158">
        <v>396</v>
      </c>
      <c r="D14" s="158">
        <v>1856</v>
      </c>
      <c r="E14" s="158">
        <v>0</v>
      </c>
      <c r="F14" s="158">
        <v>7552</v>
      </c>
      <c r="G14" s="158">
        <v>64</v>
      </c>
      <c r="H14" s="158">
        <v>1961</v>
      </c>
      <c r="I14" s="158">
        <v>2017</v>
      </c>
      <c r="J14" s="158">
        <v>0</v>
      </c>
      <c r="K14" s="158">
        <v>0</v>
      </c>
      <c r="L14" s="158">
        <v>9510</v>
      </c>
      <c r="M14" s="158">
        <v>7546</v>
      </c>
      <c r="N14" s="158">
        <v>7551</v>
      </c>
      <c r="O14" s="158">
        <v>3792</v>
      </c>
      <c r="P14" s="158">
        <v>5644</v>
      </c>
      <c r="Q14" s="158">
        <v>1683</v>
      </c>
      <c r="R14" s="159">
        <v>21</v>
      </c>
      <c r="S14" s="158">
        <v>35797</v>
      </c>
      <c r="T14" s="158">
        <v>5944</v>
      </c>
    </row>
    <row r="15" spans="1:20" s="155" customFormat="1" ht="18" customHeight="1" x14ac:dyDescent="0.15">
      <c r="A15" s="58" t="s">
        <v>98</v>
      </c>
      <c r="B15" s="158">
        <v>15265</v>
      </c>
      <c r="C15" s="158">
        <v>474</v>
      </c>
      <c r="D15" s="158">
        <v>1805</v>
      </c>
      <c r="E15" s="158">
        <v>0</v>
      </c>
      <c r="F15" s="158">
        <v>7332</v>
      </c>
      <c r="G15" s="158">
        <v>16</v>
      </c>
      <c r="H15" s="158">
        <v>1834</v>
      </c>
      <c r="I15" s="158">
        <v>1961</v>
      </c>
      <c r="J15" s="158">
        <v>0</v>
      </c>
      <c r="K15" s="158">
        <v>0</v>
      </c>
      <c r="L15" s="158">
        <v>9797</v>
      </c>
      <c r="M15" s="158">
        <v>7295</v>
      </c>
      <c r="N15" s="158">
        <v>7287</v>
      </c>
      <c r="O15" s="158">
        <v>3590</v>
      </c>
      <c r="P15" s="158">
        <v>5405</v>
      </c>
      <c r="Q15" s="158">
        <v>1810</v>
      </c>
      <c r="R15" s="159">
        <v>35</v>
      </c>
      <c r="S15" s="158">
        <v>37300</v>
      </c>
      <c r="T15" s="232">
        <v>5470</v>
      </c>
    </row>
    <row r="16" spans="1:20" s="155" customFormat="1" ht="18" customHeight="1" x14ac:dyDescent="0.15">
      <c r="A16" s="58" t="s">
        <v>334</v>
      </c>
      <c r="B16" s="158">
        <v>16021</v>
      </c>
      <c r="C16" s="158">
        <v>566</v>
      </c>
      <c r="D16" s="158">
        <v>1689</v>
      </c>
      <c r="E16" s="158">
        <v>0</v>
      </c>
      <c r="F16" s="158">
        <v>6819</v>
      </c>
      <c r="G16" s="158">
        <v>1</v>
      </c>
      <c r="H16" s="158">
        <v>1786</v>
      </c>
      <c r="I16" s="158">
        <v>1913</v>
      </c>
      <c r="J16" s="158">
        <v>0</v>
      </c>
      <c r="K16" s="158">
        <v>0</v>
      </c>
      <c r="L16" s="158">
        <v>9049</v>
      </c>
      <c r="M16" s="158">
        <v>6608</v>
      </c>
      <c r="N16" s="158">
        <v>6784</v>
      </c>
      <c r="O16" s="158">
        <v>3477</v>
      </c>
      <c r="P16" s="158">
        <v>5014</v>
      </c>
      <c r="Q16" s="158">
        <v>1724</v>
      </c>
      <c r="R16" s="159">
        <v>131</v>
      </c>
      <c r="S16" s="158">
        <v>39316</v>
      </c>
      <c r="T16" s="232">
        <v>3306</v>
      </c>
    </row>
    <row r="17" spans="1:20" s="155" customFormat="1" ht="18" customHeight="1" x14ac:dyDescent="0.15">
      <c r="A17" s="57" t="s">
        <v>354</v>
      </c>
      <c r="B17" s="160">
        <v>14393</v>
      </c>
      <c r="C17" s="158">
        <v>497</v>
      </c>
      <c r="D17" s="158">
        <v>1690</v>
      </c>
      <c r="E17" s="158">
        <v>0</v>
      </c>
      <c r="F17" s="158">
        <v>6803</v>
      </c>
      <c r="G17" s="158">
        <v>0</v>
      </c>
      <c r="H17" s="158">
        <v>1666</v>
      </c>
      <c r="I17" s="158">
        <v>1928</v>
      </c>
      <c r="J17" s="158">
        <v>0</v>
      </c>
      <c r="K17" s="158">
        <v>0</v>
      </c>
      <c r="L17" s="158">
        <v>8853</v>
      </c>
      <c r="M17" s="158">
        <v>6824</v>
      </c>
      <c r="N17" s="158">
        <v>6683</v>
      </c>
      <c r="O17" s="158">
        <v>3398</v>
      </c>
      <c r="P17" s="158">
        <v>5004</v>
      </c>
      <c r="Q17" s="158">
        <v>1840</v>
      </c>
      <c r="R17" s="159">
        <v>978</v>
      </c>
      <c r="S17" s="158">
        <v>48954</v>
      </c>
      <c r="T17" s="158">
        <v>4230</v>
      </c>
    </row>
    <row r="18" spans="1:20" s="155" customFormat="1" ht="13.5" customHeight="1" x14ac:dyDescent="0.15">
      <c r="A18" s="231"/>
      <c r="B18" s="157"/>
      <c r="C18" s="157"/>
      <c r="D18" s="157"/>
      <c r="E18" s="157"/>
      <c r="F18" s="157"/>
      <c r="G18" s="157"/>
      <c r="H18" s="157"/>
      <c r="I18" s="157"/>
      <c r="J18" s="157"/>
      <c r="K18" s="157"/>
      <c r="L18" s="157"/>
      <c r="M18" s="157"/>
      <c r="N18" s="157"/>
      <c r="O18" s="157"/>
      <c r="P18" s="157"/>
      <c r="Q18" s="157"/>
      <c r="R18" s="157"/>
      <c r="S18" s="157"/>
      <c r="T18" s="157"/>
    </row>
    <row r="19" spans="1:20" s="155" customFormat="1" ht="13.5" customHeight="1" x14ac:dyDescent="0.15">
      <c r="A19" s="155" t="s">
        <v>249</v>
      </c>
    </row>
    <row r="20" spans="1:20" s="155" customFormat="1" ht="13.5" customHeight="1" x14ac:dyDescent="0.15">
      <c r="A20" s="155" t="s">
        <v>248</v>
      </c>
    </row>
    <row r="21" spans="1:20" s="155" customFormat="1" ht="13.5" customHeight="1" x14ac:dyDescent="0.15">
      <c r="A21" s="155" t="s">
        <v>247</v>
      </c>
    </row>
    <row r="22" spans="1:20" s="155" customFormat="1" ht="13.5" customHeight="1" x14ac:dyDescent="0.15">
      <c r="A22" s="155" t="s">
        <v>246</v>
      </c>
    </row>
    <row r="23" spans="1:20" s="155" customFormat="1" ht="12" x14ac:dyDescent="0.15">
      <c r="A23" s="155" t="s">
        <v>245</v>
      </c>
    </row>
    <row r="24" spans="1:20" s="155" customFormat="1" ht="13.5" customHeight="1" x14ac:dyDescent="0.15"/>
    <row r="25" spans="1:20" s="155" customFormat="1" ht="14.25" customHeight="1" x14ac:dyDescent="0.15">
      <c r="A25" s="155" t="s">
        <v>244</v>
      </c>
      <c r="B25" s="155" t="s">
        <v>243</v>
      </c>
    </row>
    <row r="26" spans="1:20" s="155" customFormat="1" ht="14.25" customHeight="1" x14ac:dyDescent="0.15">
      <c r="A26" s="155" t="s">
        <v>242</v>
      </c>
    </row>
    <row r="27" spans="1:20" s="155" customFormat="1" ht="14.25" customHeight="1" x14ac:dyDescent="0.15">
      <c r="A27" s="155" t="s">
        <v>241</v>
      </c>
    </row>
    <row r="28" spans="1:20" s="155" customFormat="1" ht="14.25" customHeight="1" x14ac:dyDescent="0.15">
      <c r="A28" s="156" t="s">
        <v>240</v>
      </c>
    </row>
    <row r="29" spans="1:20" s="155" customFormat="1" ht="14.25" customHeight="1" x14ac:dyDescent="0.15">
      <c r="A29" s="156" t="s">
        <v>239</v>
      </c>
    </row>
    <row r="30" spans="1:20" s="155" customFormat="1" ht="14.25" customHeight="1" x14ac:dyDescent="0.15">
      <c r="A30" s="155" t="s">
        <v>238</v>
      </c>
    </row>
    <row r="31" spans="1:20" s="155" customFormat="1" ht="14.25" customHeight="1" x14ac:dyDescent="0.15">
      <c r="A31" s="155" t="s">
        <v>237</v>
      </c>
    </row>
    <row r="32" spans="1:20" s="155" customFormat="1" ht="14.25" customHeight="1" x14ac:dyDescent="0.15">
      <c r="A32" s="155" t="s">
        <v>236</v>
      </c>
    </row>
    <row r="33" spans="1:7" ht="14.25" customHeight="1" x14ac:dyDescent="0.15">
      <c r="A33" s="155" t="s">
        <v>235</v>
      </c>
    </row>
    <row r="34" spans="1:7" ht="14.25" customHeight="1" x14ac:dyDescent="0.15">
      <c r="A34" s="155" t="s">
        <v>234</v>
      </c>
    </row>
    <row r="35" spans="1:7" x14ac:dyDescent="0.15">
      <c r="A35" s="421" t="s">
        <v>233</v>
      </c>
      <c r="B35" s="154"/>
      <c r="C35" s="154"/>
      <c r="D35" s="154"/>
      <c r="E35" s="154"/>
      <c r="F35" s="154"/>
      <c r="G35" s="154"/>
    </row>
  </sheetData>
  <mergeCells count="7">
    <mergeCell ref="B5:D6"/>
    <mergeCell ref="S7:T7"/>
    <mergeCell ref="A5:A8"/>
    <mergeCell ref="E5:R6"/>
    <mergeCell ref="B7:B8"/>
    <mergeCell ref="C7:C8"/>
    <mergeCell ref="E7:P7"/>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4"/>
  <sheetViews>
    <sheetView zoomScaleNormal="100" workbookViewId="0">
      <selection activeCell="E13" sqref="E13"/>
    </sheetView>
  </sheetViews>
  <sheetFormatPr defaultRowHeight="13.5" x14ac:dyDescent="0.15"/>
  <cols>
    <col min="1" max="1" width="12.625" style="384" customWidth="1"/>
    <col min="2" max="4" width="9" style="384"/>
    <col min="5" max="5" width="10.25" style="384" customWidth="1"/>
    <col min="6" max="8" width="8.625" style="384" customWidth="1"/>
    <col min="9" max="9" width="10.5" style="384" customWidth="1"/>
    <col min="10" max="256" width="9" style="384"/>
    <col min="257" max="257" width="12.625" style="384" customWidth="1"/>
    <col min="258" max="260" width="9" style="384"/>
    <col min="261" max="261" width="10.25" style="384" customWidth="1"/>
    <col min="262" max="264" width="8.625" style="384" customWidth="1"/>
    <col min="265" max="265" width="10.5" style="384" customWidth="1"/>
    <col min="266" max="512" width="9" style="384"/>
    <col min="513" max="513" width="12.625" style="384" customWidth="1"/>
    <col min="514" max="516" width="9" style="384"/>
    <col min="517" max="517" width="10.25" style="384" customWidth="1"/>
    <col min="518" max="520" width="8.625" style="384" customWidth="1"/>
    <col min="521" max="521" width="10.5" style="384" customWidth="1"/>
    <col min="522" max="768" width="9" style="384"/>
    <col min="769" max="769" width="12.625" style="384" customWidth="1"/>
    <col min="770" max="772" width="9" style="384"/>
    <col min="773" max="773" width="10.25" style="384" customWidth="1"/>
    <col min="774" max="776" width="8.625" style="384" customWidth="1"/>
    <col min="777" max="777" width="10.5" style="384" customWidth="1"/>
    <col min="778" max="1024" width="9" style="384"/>
    <col min="1025" max="1025" width="12.625" style="384" customWidth="1"/>
    <col min="1026" max="1028" width="9" style="384"/>
    <col min="1029" max="1029" width="10.25" style="384" customWidth="1"/>
    <col min="1030" max="1032" width="8.625" style="384" customWidth="1"/>
    <col min="1033" max="1033" width="10.5" style="384" customWidth="1"/>
    <col min="1034" max="1280" width="9" style="384"/>
    <col min="1281" max="1281" width="12.625" style="384" customWidth="1"/>
    <col min="1282" max="1284" width="9" style="384"/>
    <col min="1285" max="1285" width="10.25" style="384" customWidth="1"/>
    <col min="1286" max="1288" width="8.625" style="384" customWidth="1"/>
    <col min="1289" max="1289" width="10.5" style="384" customWidth="1"/>
    <col min="1290" max="1536" width="9" style="384"/>
    <col min="1537" max="1537" width="12.625" style="384" customWidth="1"/>
    <col min="1538" max="1540" width="9" style="384"/>
    <col min="1541" max="1541" width="10.25" style="384" customWidth="1"/>
    <col min="1542" max="1544" width="8.625" style="384" customWidth="1"/>
    <col min="1545" max="1545" width="10.5" style="384" customWidth="1"/>
    <col min="1546" max="1792" width="9" style="384"/>
    <col min="1793" max="1793" width="12.625" style="384" customWidth="1"/>
    <col min="1794" max="1796" width="9" style="384"/>
    <col min="1797" max="1797" width="10.25" style="384" customWidth="1"/>
    <col min="1798" max="1800" width="8.625" style="384" customWidth="1"/>
    <col min="1801" max="1801" width="10.5" style="384" customWidth="1"/>
    <col min="1802" max="2048" width="9" style="384"/>
    <col min="2049" max="2049" width="12.625" style="384" customWidth="1"/>
    <col min="2050" max="2052" width="9" style="384"/>
    <col min="2053" max="2053" width="10.25" style="384" customWidth="1"/>
    <col min="2054" max="2056" width="8.625" style="384" customWidth="1"/>
    <col min="2057" max="2057" width="10.5" style="384" customWidth="1"/>
    <col min="2058" max="2304" width="9" style="384"/>
    <col min="2305" max="2305" width="12.625" style="384" customWidth="1"/>
    <col min="2306" max="2308" width="9" style="384"/>
    <col min="2309" max="2309" width="10.25" style="384" customWidth="1"/>
    <col min="2310" max="2312" width="8.625" style="384" customWidth="1"/>
    <col min="2313" max="2313" width="10.5" style="384" customWidth="1"/>
    <col min="2314" max="2560" width="9" style="384"/>
    <col min="2561" max="2561" width="12.625" style="384" customWidth="1"/>
    <col min="2562" max="2564" width="9" style="384"/>
    <col min="2565" max="2565" width="10.25" style="384" customWidth="1"/>
    <col min="2566" max="2568" width="8.625" style="384" customWidth="1"/>
    <col min="2569" max="2569" width="10.5" style="384" customWidth="1"/>
    <col min="2570" max="2816" width="9" style="384"/>
    <col min="2817" max="2817" width="12.625" style="384" customWidth="1"/>
    <col min="2818" max="2820" width="9" style="384"/>
    <col min="2821" max="2821" width="10.25" style="384" customWidth="1"/>
    <col min="2822" max="2824" width="8.625" style="384" customWidth="1"/>
    <col min="2825" max="2825" width="10.5" style="384" customWidth="1"/>
    <col min="2826" max="3072" width="9" style="384"/>
    <col min="3073" max="3073" width="12.625" style="384" customWidth="1"/>
    <col min="3074" max="3076" width="9" style="384"/>
    <col min="3077" max="3077" width="10.25" style="384" customWidth="1"/>
    <col min="3078" max="3080" width="8.625" style="384" customWidth="1"/>
    <col min="3081" max="3081" width="10.5" style="384" customWidth="1"/>
    <col min="3082" max="3328" width="9" style="384"/>
    <col min="3329" max="3329" width="12.625" style="384" customWidth="1"/>
    <col min="3330" max="3332" width="9" style="384"/>
    <col min="3333" max="3333" width="10.25" style="384" customWidth="1"/>
    <col min="3334" max="3336" width="8.625" style="384" customWidth="1"/>
    <col min="3337" max="3337" width="10.5" style="384" customWidth="1"/>
    <col min="3338" max="3584" width="9" style="384"/>
    <col min="3585" max="3585" width="12.625" style="384" customWidth="1"/>
    <col min="3586" max="3588" width="9" style="384"/>
    <col min="3589" max="3589" width="10.25" style="384" customWidth="1"/>
    <col min="3590" max="3592" width="8.625" style="384" customWidth="1"/>
    <col min="3593" max="3593" width="10.5" style="384" customWidth="1"/>
    <col min="3594" max="3840" width="9" style="384"/>
    <col min="3841" max="3841" width="12.625" style="384" customWidth="1"/>
    <col min="3842" max="3844" width="9" style="384"/>
    <col min="3845" max="3845" width="10.25" style="384" customWidth="1"/>
    <col min="3846" max="3848" width="8.625" style="384" customWidth="1"/>
    <col min="3849" max="3849" width="10.5" style="384" customWidth="1"/>
    <col min="3850" max="4096" width="9" style="384"/>
    <col min="4097" max="4097" width="12.625" style="384" customWidth="1"/>
    <col min="4098" max="4100" width="9" style="384"/>
    <col min="4101" max="4101" width="10.25" style="384" customWidth="1"/>
    <col min="4102" max="4104" width="8.625" style="384" customWidth="1"/>
    <col min="4105" max="4105" width="10.5" style="384" customWidth="1"/>
    <col min="4106" max="4352" width="9" style="384"/>
    <col min="4353" max="4353" width="12.625" style="384" customWidth="1"/>
    <col min="4354" max="4356" width="9" style="384"/>
    <col min="4357" max="4357" width="10.25" style="384" customWidth="1"/>
    <col min="4358" max="4360" width="8.625" style="384" customWidth="1"/>
    <col min="4361" max="4361" width="10.5" style="384" customWidth="1"/>
    <col min="4362" max="4608" width="9" style="384"/>
    <col min="4609" max="4609" width="12.625" style="384" customWidth="1"/>
    <col min="4610" max="4612" width="9" style="384"/>
    <col min="4613" max="4613" width="10.25" style="384" customWidth="1"/>
    <col min="4614" max="4616" width="8.625" style="384" customWidth="1"/>
    <col min="4617" max="4617" width="10.5" style="384" customWidth="1"/>
    <col min="4618" max="4864" width="9" style="384"/>
    <col min="4865" max="4865" width="12.625" style="384" customWidth="1"/>
    <col min="4866" max="4868" width="9" style="384"/>
    <col min="4869" max="4869" width="10.25" style="384" customWidth="1"/>
    <col min="4870" max="4872" width="8.625" style="384" customWidth="1"/>
    <col min="4873" max="4873" width="10.5" style="384" customWidth="1"/>
    <col min="4874" max="5120" width="9" style="384"/>
    <col min="5121" max="5121" width="12.625" style="384" customWidth="1"/>
    <col min="5122" max="5124" width="9" style="384"/>
    <col min="5125" max="5125" width="10.25" style="384" customWidth="1"/>
    <col min="5126" max="5128" width="8.625" style="384" customWidth="1"/>
    <col min="5129" max="5129" width="10.5" style="384" customWidth="1"/>
    <col min="5130" max="5376" width="9" style="384"/>
    <col min="5377" max="5377" width="12.625" style="384" customWidth="1"/>
    <col min="5378" max="5380" width="9" style="384"/>
    <col min="5381" max="5381" width="10.25" style="384" customWidth="1"/>
    <col min="5382" max="5384" width="8.625" style="384" customWidth="1"/>
    <col min="5385" max="5385" width="10.5" style="384" customWidth="1"/>
    <col min="5386" max="5632" width="9" style="384"/>
    <col min="5633" max="5633" width="12.625" style="384" customWidth="1"/>
    <col min="5634" max="5636" width="9" style="384"/>
    <col min="5637" max="5637" width="10.25" style="384" customWidth="1"/>
    <col min="5638" max="5640" width="8.625" style="384" customWidth="1"/>
    <col min="5641" max="5641" width="10.5" style="384" customWidth="1"/>
    <col min="5642" max="5888" width="9" style="384"/>
    <col min="5889" max="5889" width="12.625" style="384" customWidth="1"/>
    <col min="5890" max="5892" width="9" style="384"/>
    <col min="5893" max="5893" width="10.25" style="384" customWidth="1"/>
    <col min="5894" max="5896" width="8.625" style="384" customWidth="1"/>
    <col min="5897" max="5897" width="10.5" style="384" customWidth="1"/>
    <col min="5898" max="6144" width="9" style="384"/>
    <col min="6145" max="6145" width="12.625" style="384" customWidth="1"/>
    <col min="6146" max="6148" width="9" style="384"/>
    <col min="6149" max="6149" width="10.25" style="384" customWidth="1"/>
    <col min="6150" max="6152" width="8.625" style="384" customWidth="1"/>
    <col min="6153" max="6153" width="10.5" style="384" customWidth="1"/>
    <col min="6154" max="6400" width="9" style="384"/>
    <col min="6401" max="6401" width="12.625" style="384" customWidth="1"/>
    <col min="6402" max="6404" width="9" style="384"/>
    <col min="6405" max="6405" width="10.25" style="384" customWidth="1"/>
    <col min="6406" max="6408" width="8.625" style="384" customWidth="1"/>
    <col min="6409" max="6409" width="10.5" style="384" customWidth="1"/>
    <col min="6410" max="6656" width="9" style="384"/>
    <col min="6657" max="6657" width="12.625" style="384" customWidth="1"/>
    <col min="6658" max="6660" width="9" style="384"/>
    <col min="6661" max="6661" width="10.25" style="384" customWidth="1"/>
    <col min="6662" max="6664" width="8.625" style="384" customWidth="1"/>
    <col min="6665" max="6665" width="10.5" style="384" customWidth="1"/>
    <col min="6666" max="6912" width="9" style="384"/>
    <col min="6913" max="6913" width="12.625" style="384" customWidth="1"/>
    <col min="6914" max="6916" width="9" style="384"/>
    <col min="6917" max="6917" width="10.25" style="384" customWidth="1"/>
    <col min="6918" max="6920" width="8.625" style="384" customWidth="1"/>
    <col min="6921" max="6921" width="10.5" style="384" customWidth="1"/>
    <col min="6922" max="7168" width="9" style="384"/>
    <col min="7169" max="7169" width="12.625" style="384" customWidth="1"/>
    <col min="7170" max="7172" width="9" style="384"/>
    <col min="7173" max="7173" width="10.25" style="384" customWidth="1"/>
    <col min="7174" max="7176" width="8.625" style="384" customWidth="1"/>
    <col min="7177" max="7177" width="10.5" style="384" customWidth="1"/>
    <col min="7178" max="7424" width="9" style="384"/>
    <col min="7425" max="7425" width="12.625" style="384" customWidth="1"/>
    <col min="7426" max="7428" width="9" style="384"/>
    <col min="7429" max="7429" width="10.25" style="384" customWidth="1"/>
    <col min="7430" max="7432" width="8.625" style="384" customWidth="1"/>
    <col min="7433" max="7433" width="10.5" style="384" customWidth="1"/>
    <col min="7434" max="7680" width="9" style="384"/>
    <col min="7681" max="7681" width="12.625" style="384" customWidth="1"/>
    <col min="7682" max="7684" width="9" style="384"/>
    <col min="7685" max="7685" width="10.25" style="384" customWidth="1"/>
    <col min="7686" max="7688" width="8.625" style="384" customWidth="1"/>
    <col min="7689" max="7689" width="10.5" style="384" customWidth="1"/>
    <col min="7690" max="7936" width="9" style="384"/>
    <col min="7937" max="7937" width="12.625" style="384" customWidth="1"/>
    <col min="7938" max="7940" width="9" style="384"/>
    <col min="7941" max="7941" width="10.25" style="384" customWidth="1"/>
    <col min="7942" max="7944" width="8.625" style="384" customWidth="1"/>
    <col min="7945" max="7945" width="10.5" style="384" customWidth="1"/>
    <col min="7946" max="8192" width="9" style="384"/>
    <col min="8193" max="8193" width="12.625" style="384" customWidth="1"/>
    <col min="8194" max="8196" width="9" style="384"/>
    <col min="8197" max="8197" width="10.25" style="384" customWidth="1"/>
    <col min="8198" max="8200" width="8.625" style="384" customWidth="1"/>
    <col min="8201" max="8201" width="10.5" style="384" customWidth="1"/>
    <col min="8202" max="8448" width="9" style="384"/>
    <col min="8449" max="8449" width="12.625" style="384" customWidth="1"/>
    <col min="8450" max="8452" width="9" style="384"/>
    <col min="8453" max="8453" width="10.25" style="384" customWidth="1"/>
    <col min="8454" max="8456" width="8.625" style="384" customWidth="1"/>
    <col min="8457" max="8457" width="10.5" style="384" customWidth="1"/>
    <col min="8458" max="8704" width="9" style="384"/>
    <col min="8705" max="8705" width="12.625" style="384" customWidth="1"/>
    <col min="8706" max="8708" width="9" style="384"/>
    <col min="8709" max="8709" width="10.25" style="384" customWidth="1"/>
    <col min="8710" max="8712" width="8.625" style="384" customWidth="1"/>
    <col min="8713" max="8713" width="10.5" style="384" customWidth="1"/>
    <col min="8714" max="8960" width="9" style="384"/>
    <col min="8961" max="8961" width="12.625" style="384" customWidth="1"/>
    <col min="8962" max="8964" width="9" style="384"/>
    <col min="8965" max="8965" width="10.25" style="384" customWidth="1"/>
    <col min="8966" max="8968" width="8.625" style="384" customWidth="1"/>
    <col min="8969" max="8969" width="10.5" style="384" customWidth="1"/>
    <col min="8970" max="9216" width="9" style="384"/>
    <col min="9217" max="9217" width="12.625" style="384" customWidth="1"/>
    <col min="9218" max="9220" width="9" style="384"/>
    <col min="9221" max="9221" width="10.25" style="384" customWidth="1"/>
    <col min="9222" max="9224" width="8.625" style="384" customWidth="1"/>
    <col min="9225" max="9225" width="10.5" style="384" customWidth="1"/>
    <col min="9226" max="9472" width="9" style="384"/>
    <col min="9473" max="9473" width="12.625" style="384" customWidth="1"/>
    <col min="9474" max="9476" width="9" style="384"/>
    <col min="9477" max="9477" width="10.25" style="384" customWidth="1"/>
    <col min="9478" max="9480" width="8.625" style="384" customWidth="1"/>
    <col min="9481" max="9481" width="10.5" style="384" customWidth="1"/>
    <col min="9482" max="9728" width="9" style="384"/>
    <col min="9729" max="9729" width="12.625" style="384" customWidth="1"/>
    <col min="9730" max="9732" width="9" style="384"/>
    <col min="9733" max="9733" width="10.25" style="384" customWidth="1"/>
    <col min="9734" max="9736" width="8.625" style="384" customWidth="1"/>
    <col min="9737" max="9737" width="10.5" style="384" customWidth="1"/>
    <col min="9738" max="9984" width="9" style="384"/>
    <col min="9985" max="9985" width="12.625" style="384" customWidth="1"/>
    <col min="9986" max="9988" width="9" style="384"/>
    <col min="9989" max="9989" width="10.25" style="384" customWidth="1"/>
    <col min="9990" max="9992" width="8.625" style="384" customWidth="1"/>
    <col min="9993" max="9993" width="10.5" style="384" customWidth="1"/>
    <col min="9994" max="10240" width="9" style="384"/>
    <col min="10241" max="10241" width="12.625" style="384" customWidth="1"/>
    <col min="10242" max="10244" width="9" style="384"/>
    <col min="10245" max="10245" width="10.25" style="384" customWidth="1"/>
    <col min="10246" max="10248" width="8.625" style="384" customWidth="1"/>
    <col min="10249" max="10249" width="10.5" style="384" customWidth="1"/>
    <col min="10250" max="10496" width="9" style="384"/>
    <col min="10497" max="10497" width="12.625" style="384" customWidth="1"/>
    <col min="10498" max="10500" width="9" style="384"/>
    <col min="10501" max="10501" width="10.25" style="384" customWidth="1"/>
    <col min="10502" max="10504" width="8.625" style="384" customWidth="1"/>
    <col min="10505" max="10505" width="10.5" style="384" customWidth="1"/>
    <col min="10506" max="10752" width="9" style="384"/>
    <col min="10753" max="10753" width="12.625" style="384" customWidth="1"/>
    <col min="10754" max="10756" width="9" style="384"/>
    <col min="10757" max="10757" width="10.25" style="384" customWidth="1"/>
    <col min="10758" max="10760" width="8.625" style="384" customWidth="1"/>
    <col min="10761" max="10761" width="10.5" style="384" customWidth="1"/>
    <col min="10762" max="11008" width="9" style="384"/>
    <col min="11009" max="11009" width="12.625" style="384" customWidth="1"/>
    <col min="11010" max="11012" width="9" style="384"/>
    <col min="11013" max="11013" width="10.25" style="384" customWidth="1"/>
    <col min="11014" max="11016" width="8.625" style="384" customWidth="1"/>
    <col min="11017" max="11017" width="10.5" style="384" customWidth="1"/>
    <col min="11018" max="11264" width="9" style="384"/>
    <col min="11265" max="11265" width="12.625" style="384" customWidth="1"/>
    <col min="11266" max="11268" width="9" style="384"/>
    <col min="11269" max="11269" width="10.25" style="384" customWidth="1"/>
    <col min="11270" max="11272" width="8.625" style="384" customWidth="1"/>
    <col min="11273" max="11273" width="10.5" style="384" customWidth="1"/>
    <col min="11274" max="11520" width="9" style="384"/>
    <col min="11521" max="11521" width="12.625" style="384" customWidth="1"/>
    <col min="11522" max="11524" width="9" style="384"/>
    <col min="11525" max="11525" width="10.25" style="384" customWidth="1"/>
    <col min="11526" max="11528" width="8.625" style="384" customWidth="1"/>
    <col min="11529" max="11529" width="10.5" style="384" customWidth="1"/>
    <col min="11530" max="11776" width="9" style="384"/>
    <col min="11777" max="11777" width="12.625" style="384" customWidth="1"/>
    <col min="11778" max="11780" width="9" style="384"/>
    <col min="11781" max="11781" width="10.25" style="384" customWidth="1"/>
    <col min="11782" max="11784" width="8.625" style="384" customWidth="1"/>
    <col min="11785" max="11785" width="10.5" style="384" customWidth="1"/>
    <col min="11786" max="12032" width="9" style="384"/>
    <col min="12033" max="12033" width="12.625" style="384" customWidth="1"/>
    <col min="12034" max="12036" width="9" style="384"/>
    <col min="12037" max="12037" width="10.25" style="384" customWidth="1"/>
    <col min="12038" max="12040" width="8.625" style="384" customWidth="1"/>
    <col min="12041" max="12041" width="10.5" style="384" customWidth="1"/>
    <col min="12042" max="12288" width="9" style="384"/>
    <col min="12289" max="12289" width="12.625" style="384" customWidth="1"/>
    <col min="12290" max="12292" width="9" style="384"/>
    <col min="12293" max="12293" width="10.25" style="384" customWidth="1"/>
    <col min="12294" max="12296" width="8.625" style="384" customWidth="1"/>
    <col min="12297" max="12297" width="10.5" style="384" customWidth="1"/>
    <col min="12298" max="12544" width="9" style="384"/>
    <col min="12545" max="12545" width="12.625" style="384" customWidth="1"/>
    <col min="12546" max="12548" width="9" style="384"/>
    <col min="12549" max="12549" width="10.25" style="384" customWidth="1"/>
    <col min="12550" max="12552" width="8.625" style="384" customWidth="1"/>
    <col min="12553" max="12553" width="10.5" style="384" customWidth="1"/>
    <col min="12554" max="12800" width="9" style="384"/>
    <col min="12801" max="12801" width="12.625" style="384" customWidth="1"/>
    <col min="12802" max="12804" width="9" style="384"/>
    <col min="12805" max="12805" width="10.25" style="384" customWidth="1"/>
    <col min="12806" max="12808" width="8.625" style="384" customWidth="1"/>
    <col min="12809" max="12809" width="10.5" style="384" customWidth="1"/>
    <col min="12810" max="13056" width="9" style="384"/>
    <col min="13057" max="13057" width="12.625" style="384" customWidth="1"/>
    <col min="13058" max="13060" width="9" style="384"/>
    <col min="13061" max="13061" width="10.25" style="384" customWidth="1"/>
    <col min="13062" max="13064" width="8.625" style="384" customWidth="1"/>
    <col min="13065" max="13065" width="10.5" style="384" customWidth="1"/>
    <col min="13066" max="13312" width="9" style="384"/>
    <col min="13313" max="13313" width="12.625" style="384" customWidth="1"/>
    <col min="13314" max="13316" width="9" style="384"/>
    <col min="13317" max="13317" width="10.25" style="384" customWidth="1"/>
    <col min="13318" max="13320" width="8.625" style="384" customWidth="1"/>
    <col min="13321" max="13321" width="10.5" style="384" customWidth="1"/>
    <col min="13322" max="13568" width="9" style="384"/>
    <col min="13569" max="13569" width="12.625" style="384" customWidth="1"/>
    <col min="13570" max="13572" width="9" style="384"/>
    <col min="13573" max="13573" width="10.25" style="384" customWidth="1"/>
    <col min="13574" max="13576" width="8.625" style="384" customWidth="1"/>
    <col min="13577" max="13577" width="10.5" style="384" customWidth="1"/>
    <col min="13578" max="13824" width="9" style="384"/>
    <col min="13825" max="13825" width="12.625" style="384" customWidth="1"/>
    <col min="13826" max="13828" width="9" style="384"/>
    <col min="13829" max="13829" width="10.25" style="384" customWidth="1"/>
    <col min="13830" max="13832" width="8.625" style="384" customWidth="1"/>
    <col min="13833" max="13833" width="10.5" style="384" customWidth="1"/>
    <col min="13834" max="14080" width="9" style="384"/>
    <col min="14081" max="14081" width="12.625" style="384" customWidth="1"/>
    <col min="14082" max="14084" width="9" style="384"/>
    <col min="14085" max="14085" width="10.25" style="384" customWidth="1"/>
    <col min="14086" max="14088" width="8.625" style="384" customWidth="1"/>
    <col min="14089" max="14089" width="10.5" style="384" customWidth="1"/>
    <col min="14090" max="14336" width="9" style="384"/>
    <col min="14337" max="14337" width="12.625" style="384" customWidth="1"/>
    <col min="14338" max="14340" width="9" style="384"/>
    <col min="14341" max="14341" width="10.25" style="384" customWidth="1"/>
    <col min="14342" max="14344" width="8.625" style="384" customWidth="1"/>
    <col min="14345" max="14345" width="10.5" style="384" customWidth="1"/>
    <col min="14346" max="14592" width="9" style="384"/>
    <col min="14593" max="14593" width="12.625" style="384" customWidth="1"/>
    <col min="14594" max="14596" width="9" style="384"/>
    <col min="14597" max="14597" width="10.25" style="384" customWidth="1"/>
    <col min="14598" max="14600" width="8.625" style="384" customWidth="1"/>
    <col min="14601" max="14601" width="10.5" style="384" customWidth="1"/>
    <col min="14602" max="14848" width="9" style="384"/>
    <col min="14849" max="14849" width="12.625" style="384" customWidth="1"/>
    <col min="14850" max="14852" width="9" style="384"/>
    <col min="14853" max="14853" width="10.25" style="384" customWidth="1"/>
    <col min="14854" max="14856" width="8.625" style="384" customWidth="1"/>
    <col min="14857" max="14857" width="10.5" style="384" customWidth="1"/>
    <col min="14858" max="15104" width="9" style="384"/>
    <col min="15105" max="15105" width="12.625" style="384" customWidth="1"/>
    <col min="15106" max="15108" width="9" style="384"/>
    <col min="15109" max="15109" width="10.25" style="384" customWidth="1"/>
    <col min="15110" max="15112" width="8.625" style="384" customWidth="1"/>
    <col min="15113" max="15113" width="10.5" style="384" customWidth="1"/>
    <col min="15114" max="15360" width="9" style="384"/>
    <col min="15361" max="15361" width="12.625" style="384" customWidth="1"/>
    <col min="15362" max="15364" width="9" style="384"/>
    <col min="15365" max="15365" width="10.25" style="384" customWidth="1"/>
    <col min="15366" max="15368" width="8.625" style="384" customWidth="1"/>
    <col min="15369" max="15369" width="10.5" style="384" customWidth="1"/>
    <col min="15370" max="15616" width="9" style="384"/>
    <col min="15617" max="15617" width="12.625" style="384" customWidth="1"/>
    <col min="15618" max="15620" width="9" style="384"/>
    <col min="15621" max="15621" width="10.25" style="384" customWidth="1"/>
    <col min="15622" max="15624" width="8.625" style="384" customWidth="1"/>
    <col min="15625" max="15625" width="10.5" style="384" customWidth="1"/>
    <col min="15626" max="15872" width="9" style="384"/>
    <col min="15873" max="15873" width="12.625" style="384" customWidth="1"/>
    <col min="15874" max="15876" width="9" style="384"/>
    <col min="15877" max="15877" width="10.25" style="384" customWidth="1"/>
    <col min="15878" max="15880" width="8.625" style="384" customWidth="1"/>
    <col min="15881" max="15881" width="10.5" style="384" customWidth="1"/>
    <col min="15882" max="16128" width="9" style="384"/>
    <col min="16129" max="16129" width="12.625" style="384" customWidth="1"/>
    <col min="16130" max="16132" width="9" style="384"/>
    <col min="16133" max="16133" width="10.25" style="384" customWidth="1"/>
    <col min="16134" max="16136" width="8.625" style="384" customWidth="1"/>
    <col min="16137" max="16137" width="10.5" style="384" customWidth="1"/>
    <col min="16138" max="16384" width="9" style="384"/>
  </cols>
  <sheetData>
    <row r="1" spans="1:9" ht="26.25" customHeight="1" x14ac:dyDescent="0.15">
      <c r="A1" s="426" t="s">
        <v>287</v>
      </c>
    </row>
    <row r="3" spans="1:9" s="88" customFormat="1" x14ac:dyDescent="0.4">
      <c r="A3" s="287" t="s">
        <v>69</v>
      </c>
      <c r="B3" s="189" t="s">
        <v>286</v>
      </c>
      <c r="C3" s="189"/>
      <c r="D3" s="189"/>
      <c r="E3" s="189"/>
      <c r="F3" s="190" t="s">
        <v>285</v>
      </c>
      <c r="G3" s="189"/>
      <c r="H3" s="189"/>
      <c r="I3" s="189"/>
    </row>
    <row r="4" spans="1:9" s="88" customFormat="1" x14ac:dyDescent="0.4">
      <c r="A4" s="387"/>
      <c r="B4" s="422" t="s">
        <v>284</v>
      </c>
      <c r="C4" s="423"/>
      <c r="D4" s="424"/>
      <c r="E4" s="103" t="s">
        <v>283</v>
      </c>
      <c r="F4" s="422" t="s">
        <v>284</v>
      </c>
      <c r="G4" s="423"/>
      <c r="H4" s="424"/>
      <c r="I4" s="103" t="s">
        <v>283</v>
      </c>
    </row>
    <row r="5" spans="1:9" s="88" customFormat="1" x14ac:dyDescent="0.4">
      <c r="A5" s="289"/>
      <c r="B5" s="188" t="s">
        <v>37</v>
      </c>
      <c r="C5" s="188" t="s">
        <v>282</v>
      </c>
      <c r="D5" s="188" t="s">
        <v>281</v>
      </c>
      <c r="E5" s="152" t="s">
        <v>280</v>
      </c>
      <c r="F5" s="188" t="s">
        <v>37</v>
      </c>
      <c r="G5" s="188" t="s">
        <v>282</v>
      </c>
      <c r="H5" s="188" t="s">
        <v>281</v>
      </c>
      <c r="I5" s="152" t="s">
        <v>280</v>
      </c>
    </row>
    <row r="6" spans="1:9" s="121" customFormat="1" ht="18" customHeight="1" x14ac:dyDescent="0.15">
      <c r="A6" s="410"/>
      <c r="B6" s="151"/>
      <c r="C6" s="150"/>
      <c r="D6" s="150"/>
      <c r="E6" s="150"/>
      <c r="F6" s="150"/>
      <c r="G6" s="150"/>
      <c r="H6" s="150"/>
      <c r="I6" s="150"/>
    </row>
    <row r="7" spans="1:9" s="158" customFormat="1" ht="18" customHeight="1" x14ac:dyDescent="0.15">
      <c r="A7" s="162" t="s">
        <v>342</v>
      </c>
      <c r="B7" s="56">
        <v>2645</v>
      </c>
      <c r="C7" s="54">
        <v>2598</v>
      </c>
      <c r="D7" s="54">
        <v>47</v>
      </c>
      <c r="E7" s="54">
        <v>341</v>
      </c>
      <c r="F7" s="54">
        <v>69</v>
      </c>
      <c r="G7" s="54">
        <v>53</v>
      </c>
      <c r="H7" s="54">
        <v>16</v>
      </c>
      <c r="I7" s="55">
        <v>0</v>
      </c>
    </row>
    <row r="8" spans="1:9" s="158" customFormat="1" ht="18" customHeight="1" x14ac:dyDescent="0.15">
      <c r="A8" s="57" t="s">
        <v>100</v>
      </c>
      <c r="B8" s="56">
        <v>2716</v>
      </c>
      <c r="C8" s="54">
        <v>2683</v>
      </c>
      <c r="D8" s="54">
        <v>33</v>
      </c>
      <c r="E8" s="54">
        <v>300</v>
      </c>
      <c r="F8" s="54">
        <v>90</v>
      </c>
      <c r="G8" s="54">
        <v>78</v>
      </c>
      <c r="H8" s="54">
        <v>12</v>
      </c>
      <c r="I8" s="55">
        <v>0</v>
      </c>
    </row>
    <row r="9" spans="1:9" s="158" customFormat="1" ht="18" customHeight="1" x14ac:dyDescent="0.15">
      <c r="A9" s="57" t="s">
        <v>99</v>
      </c>
      <c r="B9" s="56">
        <v>2765</v>
      </c>
      <c r="C9" s="54">
        <v>2741</v>
      </c>
      <c r="D9" s="54">
        <v>24</v>
      </c>
      <c r="E9" s="54">
        <v>278</v>
      </c>
      <c r="F9" s="54">
        <v>49</v>
      </c>
      <c r="G9" s="54">
        <v>38</v>
      </c>
      <c r="H9" s="54">
        <v>11</v>
      </c>
      <c r="I9" s="55">
        <v>0</v>
      </c>
    </row>
    <row r="10" spans="1:9" s="158" customFormat="1" ht="18" customHeight="1" x14ac:dyDescent="0.15">
      <c r="A10" s="57" t="s">
        <v>98</v>
      </c>
      <c r="B10" s="56">
        <v>2865</v>
      </c>
      <c r="C10" s="54">
        <v>2835</v>
      </c>
      <c r="D10" s="54">
        <v>30</v>
      </c>
      <c r="E10" s="54">
        <v>261</v>
      </c>
      <c r="F10" s="54">
        <v>67</v>
      </c>
      <c r="G10" s="54">
        <v>63</v>
      </c>
      <c r="H10" s="54">
        <v>4</v>
      </c>
      <c r="I10" s="55">
        <v>0</v>
      </c>
    </row>
    <row r="11" spans="1:9" s="158" customFormat="1" ht="18" customHeight="1" x14ac:dyDescent="0.15">
      <c r="A11" s="57" t="s">
        <v>334</v>
      </c>
      <c r="B11" s="56">
        <v>2876</v>
      </c>
      <c r="C11" s="54">
        <v>2841</v>
      </c>
      <c r="D11" s="54">
        <v>35</v>
      </c>
      <c r="E11" s="54">
        <v>227</v>
      </c>
      <c r="F11" s="54">
        <v>56</v>
      </c>
      <c r="G11" s="54">
        <v>48</v>
      </c>
      <c r="H11" s="54">
        <v>8</v>
      </c>
      <c r="I11" s="55">
        <v>0</v>
      </c>
    </row>
    <row r="12" spans="1:9" s="158" customFormat="1" ht="18" customHeight="1" x14ac:dyDescent="0.15">
      <c r="A12" s="57" t="s">
        <v>354</v>
      </c>
      <c r="B12" s="56">
        <v>2883</v>
      </c>
      <c r="C12" s="54">
        <v>2855</v>
      </c>
      <c r="D12" s="54">
        <v>28</v>
      </c>
      <c r="E12" s="54">
        <v>233</v>
      </c>
      <c r="F12" s="54">
        <v>56</v>
      </c>
      <c r="G12" s="54">
        <v>51</v>
      </c>
      <c r="H12" s="54">
        <v>5</v>
      </c>
      <c r="I12" s="55">
        <v>0</v>
      </c>
    </row>
    <row r="13" spans="1:9" s="121" customFormat="1" ht="18" customHeight="1" x14ac:dyDescent="0.15">
      <c r="A13" s="425"/>
      <c r="B13" s="73"/>
      <c r="C13" s="122"/>
      <c r="D13" s="122"/>
      <c r="E13" s="122"/>
      <c r="F13" s="72"/>
      <c r="G13" s="122"/>
      <c r="H13" s="122"/>
      <c r="I13" s="122"/>
    </row>
    <row r="14" spans="1:9" x14ac:dyDescent="0.15">
      <c r="A14" s="372" t="s">
        <v>279</v>
      </c>
    </row>
  </sheetData>
  <mergeCells count="3">
    <mergeCell ref="B4:D4"/>
    <mergeCell ref="F4:H4"/>
    <mergeCell ref="A3:A5"/>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3"/>
  <sheetViews>
    <sheetView zoomScaleNormal="100" workbookViewId="0">
      <selection activeCell="F7" sqref="F7"/>
    </sheetView>
  </sheetViews>
  <sheetFormatPr defaultColWidth="9" defaultRowHeight="17.25" customHeight="1" x14ac:dyDescent="0.15"/>
  <cols>
    <col min="1" max="1" width="14.375" style="384" customWidth="1"/>
    <col min="2" max="7" width="12" style="384" customWidth="1"/>
    <col min="8" max="16384" width="9" style="384"/>
  </cols>
  <sheetData>
    <row r="1" spans="1:8" ht="25.5" customHeight="1" x14ac:dyDescent="0.15">
      <c r="A1" s="426" t="s">
        <v>294</v>
      </c>
    </row>
    <row r="3" spans="1:8" s="88" customFormat="1" ht="17.25" customHeight="1" x14ac:dyDescent="0.4">
      <c r="A3" s="287" t="s">
        <v>69</v>
      </c>
      <c r="B3" s="284" t="s">
        <v>37</v>
      </c>
      <c r="C3" s="352" t="s">
        <v>293</v>
      </c>
      <c r="D3" s="348"/>
      <c r="E3" s="284" t="s">
        <v>292</v>
      </c>
      <c r="F3" s="284" t="s">
        <v>291</v>
      </c>
      <c r="G3" s="286" t="s">
        <v>290</v>
      </c>
      <c r="H3" s="89"/>
    </row>
    <row r="4" spans="1:8" s="88" customFormat="1" ht="17.25" customHeight="1" x14ac:dyDescent="0.4">
      <c r="A4" s="289"/>
      <c r="B4" s="285"/>
      <c r="C4" s="188" t="s">
        <v>289</v>
      </c>
      <c r="D4" s="192" t="s">
        <v>288</v>
      </c>
      <c r="E4" s="285"/>
      <c r="F4" s="285"/>
      <c r="G4" s="288"/>
    </row>
    <row r="5" spans="1:8" s="121" customFormat="1" ht="17.25" customHeight="1" x14ac:dyDescent="0.15">
      <c r="A5" s="410"/>
      <c r="B5" s="427"/>
      <c r="C5" s="150"/>
      <c r="D5" s="191"/>
      <c r="E5" s="410"/>
      <c r="F5" s="410"/>
      <c r="G5" s="410"/>
    </row>
    <row r="6" spans="1:8" s="158" customFormat="1" ht="17.25" customHeight="1" x14ac:dyDescent="0.15">
      <c r="A6" s="58" t="s">
        <v>344</v>
      </c>
      <c r="B6" s="56">
        <f>SUM(C6:G6)</f>
        <v>135830</v>
      </c>
      <c r="C6" s="54">
        <v>16302</v>
      </c>
      <c r="D6" s="54">
        <v>1</v>
      </c>
      <c r="E6" s="54">
        <v>54</v>
      </c>
      <c r="F6" s="54">
        <v>119374</v>
      </c>
      <c r="G6" s="54">
        <v>99</v>
      </c>
    </row>
    <row r="7" spans="1:8" s="158" customFormat="1" ht="17.25" customHeight="1" x14ac:dyDescent="0.15">
      <c r="A7" s="57" t="s">
        <v>100</v>
      </c>
      <c r="B7" s="56">
        <v>130040</v>
      </c>
      <c r="C7" s="54">
        <v>15419</v>
      </c>
      <c r="D7" s="54">
        <v>1</v>
      </c>
      <c r="E7" s="54">
        <v>36</v>
      </c>
      <c r="F7" s="54">
        <v>114491</v>
      </c>
      <c r="G7" s="54">
        <v>93</v>
      </c>
    </row>
    <row r="8" spans="1:8" s="158" customFormat="1" ht="17.25" customHeight="1" x14ac:dyDescent="0.15">
      <c r="A8" s="57" t="s">
        <v>99</v>
      </c>
      <c r="B8" s="56">
        <v>127968</v>
      </c>
      <c r="C8" s="54">
        <v>15664</v>
      </c>
      <c r="D8" s="54">
        <v>1</v>
      </c>
      <c r="E8" s="54">
        <v>36</v>
      </c>
      <c r="F8" s="54">
        <v>112171</v>
      </c>
      <c r="G8" s="54">
        <v>96</v>
      </c>
    </row>
    <row r="9" spans="1:8" s="158" customFormat="1" ht="17.25" customHeight="1" x14ac:dyDescent="0.15">
      <c r="A9" s="57" t="s">
        <v>98</v>
      </c>
      <c r="B9" s="56">
        <v>130076</v>
      </c>
      <c r="C9" s="54">
        <v>15418</v>
      </c>
      <c r="D9" s="54">
        <v>0</v>
      </c>
      <c r="E9" s="54">
        <v>37</v>
      </c>
      <c r="F9" s="54">
        <v>114509</v>
      </c>
      <c r="G9" s="54">
        <v>112</v>
      </c>
    </row>
    <row r="10" spans="1:8" s="158" customFormat="1" ht="17.25" customHeight="1" x14ac:dyDescent="0.15">
      <c r="A10" s="57" t="s">
        <v>337</v>
      </c>
      <c r="B10" s="56">
        <v>127684</v>
      </c>
      <c r="C10" s="54">
        <v>14450</v>
      </c>
      <c r="D10" s="54">
        <v>0</v>
      </c>
      <c r="E10" s="54">
        <v>40</v>
      </c>
      <c r="F10" s="54">
        <v>113090</v>
      </c>
      <c r="G10" s="54">
        <v>104</v>
      </c>
    </row>
    <row r="11" spans="1:8" s="158" customFormat="1" ht="17.25" customHeight="1" x14ac:dyDescent="0.15">
      <c r="A11" s="57" t="s">
        <v>354</v>
      </c>
      <c r="B11" s="56">
        <v>139753</v>
      </c>
      <c r="C11" s="54">
        <v>13952</v>
      </c>
      <c r="D11" s="54">
        <v>0</v>
      </c>
      <c r="E11" s="54">
        <v>41</v>
      </c>
      <c r="F11" s="54">
        <v>125657</v>
      </c>
      <c r="G11" s="54">
        <v>103</v>
      </c>
    </row>
    <row r="12" spans="1:8" s="121" customFormat="1" ht="17.25" customHeight="1" x14ac:dyDescent="0.15">
      <c r="A12" s="425"/>
      <c r="B12" s="73"/>
      <c r="C12" s="122"/>
      <c r="D12" s="122"/>
      <c r="E12" s="122"/>
      <c r="F12" s="72"/>
      <c r="G12" s="122"/>
    </row>
    <row r="13" spans="1:8" ht="17.25" customHeight="1" x14ac:dyDescent="0.15">
      <c r="A13" s="372" t="s">
        <v>343</v>
      </c>
    </row>
  </sheetData>
  <mergeCells count="6">
    <mergeCell ref="G3:G4"/>
    <mergeCell ref="A3:A4"/>
    <mergeCell ref="B3:B4"/>
    <mergeCell ref="E3:E4"/>
    <mergeCell ref="F3:F4"/>
    <mergeCell ref="C3:D3"/>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showZeros="0" zoomScaleNormal="100" zoomScaleSheetLayoutView="100" workbookViewId="0"/>
  </sheetViews>
  <sheetFormatPr defaultRowHeight="13.5" x14ac:dyDescent="0.15"/>
  <cols>
    <col min="1" max="1" width="13.125" style="215" customWidth="1"/>
    <col min="2" max="3" width="7.5" style="215" bestFit="1" customWidth="1"/>
    <col min="4" max="4" width="7.125" style="215" bestFit="1" customWidth="1"/>
    <col min="5" max="6" width="7.5" style="215" bestFit="1" customWidth="1"/>
    <col min="7" max="7" width="9" style="215"/>
    <col min="8" max="8" width="7.125" style="215" bestFit="1" customWidth="1"/>
    <col min="9" max="9" width="1" style="215" customWidth="1"/>
    <col min="10" max="10" width="7.5" style="215" bestFit="1" customWidth="1"/>
    <col min="11" max="11" width="9.125" style="215" customWidth="1"/>
    <col min="12" max="12" width="9" style="215"/>
    <col min="13" max="13" width="7.875" style="215" bestFit="1" customWidth="1"/>
    <col min="14" max="14" width="7.125" style="215" bestFit="1" customWidth="1"/>
    <col min="15" max="16" width="9" style="215"/>
    <col min="17" max="17" width="9" style="53"/>
    <col min="18" max="16384" width="9" style="215"/>
  </cols>
  <sheetData>
    <row r="1" spans="1:17" ht="24" customHeight="1" x14ac:dyDescent="0.15">
      <c r="A1" s="233" t="s">
        <v>329</v>
      </c>
    </row>
    <row r="2" spans="1:17" ht="9" customHeight="1" x14ac:dyDescent="0.2">
      <c r="A2" s="428"/>
    </row>
    <row r="3" spans="1:17" ht="15" customHeight="1" x14ac:dyDescent="0.15">
      <c r="A3" s="223"/>
      <c r="H3" s="429" t="s">
        <v>308</v>
      </c>
      <c r="M3" s="429" t="s">
        <v>308</v>
      </c>
    </row>
    <row r="4" spans="1:17" ht="3.75" customHeight="1" x14ac:dyDescent="0.15">
      <c r="A4" s="223"/>
    </row>
    <row r="5" spans="1:17" s="88" customFormat="1" x14ac:dyDescent="0.4">
      <c r="A5" s="430"/>
      <c r="B5" s="290" t="s">
        <v>307</v>
      </c>
      <c r="C5" s="291"/>
      <c r="D5" s="291"/>
      <c r="E5" s="290" t="s">
        <v>306</v>
      </c>
      <c r="F5" s="291"/>
      <c r="G5" s="291"/>
      <c r="H5" s="431"/>
      <c r="I5" s="89"/>
      <c r="J5" s="350" t="s">
        <v>305</v>
      </c>
      <c r="K5" s="350" t="s">
        <v>304</v>
      </c>
      <c r="L5" s="350" t="s">
        <v>303</v>
      </c>
      <c r="M5" s="365" t="s">
        <v>297</v>
      </c>
      <c r="N5" s="89"/>
      <c r="O5" s="89"/>
      <c r="P5" s="89"/>
      <c r="Q5" s="8"/>
    </row>
    <row r="6" spans="1:17" s="202" customFormat="1" ht="22.5" x14ac:dyDescent="0.4">
      <c r="A6" s="238" t="s">
        <v>69</v>
      </c>
      <c r="B6" s="247" t="s">
        <v>302</v>
      </c>
      <c r="C6" s="247" t="s">
        <v>301</v>
      </c>
      <c r="D6" s="432" t="s">
        <v>297</v>
      </c>
      <c r="E6" s="433" t="s">
        <v>300</v>
      </c>
      <c r="F6" s="247" t="s">
        <v>299</v>
      </c>
      <c r="G6" s="247" t="s">
        <v>298</v>
      </c>
      <c r="H6" s="208" t="s">
        <v>297</v>
      </c>
      <c r="I6" s="207"/>
      <c r="J6" s="351"/>
      <c r="K6" s="351"/>
      <c r="L6" s="351"/>
      <c r="M6" s="366"/>
      <c r="N6" s="203"/>
      <c r="O6" s="203"/>
      <c r="P6" s="203"/>
      <c r="Q6" s="14"/>
    </row>
    <row r="7" spans="1:17" s="202" customFormat="1" ht="6" customHeight="1" x14ac:dyDescent="0.4">
      <c r="A7" s="237"/>
      <c r="B7" s="206"/>
      <c r="C7" s="205"/>
      <c r="D7" s="434"/>
      <c r="E7" s="432"/>
      <c r="F7" s="205"/>
      <c r="G7" s="205"/>
      <c r="H7" s="204"/>
      <c r="I7" s="207"/>
      <c r="J7" s="206"/>
      <c r="K7" s="205"/>
      <c r="L7" s="205"/>
      <c r="M7" s="204"/>
      <c r="N7" s="203"/>
      <c r="O7" s="203"/>
      <c r="P7" s="203"/>
      <c r="Q7" s="14"/>
    </row>
    <row r="8" spans="1:17" s="199" customFormat="1" ht="17.100000000000001" customHeight="1" x14ac:dyDescent="0.15">
      <c r="A8" s="201" t="s">
        <v>345</v>
      </c>
      <c r="B8" s="84">
        <v>52772</v>
      </c>
      <c r="C8" s="30">
        <v>25013</v>
      </c>
      <c r="D8" s="435">
        <v>77784</v>
      </c>
      <c r="E8" s="84">
        <v>67047</v>
      </c>
      <c r="F8" s="30">
        <v>1458</v>
      </c>
      <c r="G8" s="30">
        <v>9279</v>
      </c>
      <c r="H8" s="435">
        <v>77784</v>
      </c>
      <c r="I8" s="30"/>
      <c r="J8" s="84">
        <v>8512</v>
      </c>
      <c r="K8" s="55">
        <v>21</v>
      </c>
      <c r="L8" s="30">
        <v>3633</v>
      </c>
      <c r="M8" s="435">
        <v>12166</v>
      </c>
      <c r="N8" s="194"/>
      <c r="O8" s="97"/>
      <c r="P8" s="30"/>
      <c r="Q8" s="30"/>
    </row>
    <row r="9" spans="1:17" s="199" customFormat="1" ht="17.100000000000001" customHeight="1" x14ac:dyDescent="0.15">
      <c r="A9" s="201" t="s">
        <v>100</v>
      </c>
      <c r="B9" s="84">
        <v>52242</v>
      </c>
      <c r="C9" s="30">
        <v>24498</v>
      </c>
      <c r="D9" s="435">
        <v>76740</v>
      </c>
      <c r="E9" s="84">
        <v>66557</v>
      </c>
      <c r="F9" s="30">
        <v>1196</v>
      </c>
      <c r="G9" s="30">
        <v>8987</v>
      </c>
      <c r="H9" s="435">
        <v>76740</v>
      </c>
      <c r="I9" s="30"/>
      <c r="J9" s="84">
        <v>8090</v>
      </c>
      <c r="K9" s="55">
        <v>13</v>
      </c>
      <c r="L9" s="30">
        <v>3393</v>
      </c>
      <c r="M9" s="435">
        <v>11496</v>
      </c>
      <c r="N9" s="194"/>
      <c r="O9" s="97"/>
      <c r="P9" s="30"/>
      <c r="Q9" s="30"/>
    </row>
    <row r="10" spans="1:17" s="199" customFormat="1" ht="17.100000000000001" customHeight="1" x14ac:dyDescent="0.15">
      <c r="A10" s="201" t="s">
        <v>99</v>
      </c>
      <c r="B10" s="30">
        <v>51919</v>
      </c>
      <c r="C10" s="30">
        <v>25005</v>
      </c>
      <c r="D10" s="435">
        <v>76924</v>
      </c>
      <c r="E10" s="30">
        <v>67248</v>
      </c>
      <c r="F10" s="30">
        <v>1354</v>
      </c>
      <c r="G10" s="30">
        <v>8322</v>
      </c>
      <c r="H10" s="435">
        <v>76924</v>
      </c>
      <c r="I10" s="436"/>
      <c r="J10" s="30">
        <v>7394</v>
      </c>
      <c r="K10" s="55">
        <v>8</v>
      </c>
      <c r="L10" s="30">
        <v>3135</v>
      </c>
      <c r="M10" s="435">
        <v>10537</v>
      </c>
      <c r="N10" s="194"/>
      <c r="O10" s="97"/>
      <c r="P10" s="30"/>
      <c r="Q10" s="30"/>
    </row>
    <row r="11" spans="1:17" s="199" customFormat="1" ht="16.5" customHeight="1" x14ac:dyDescent="0.15">
      <c r="A11" s="201" t="s">
        <v>98</v>
      </c>
      <c r="B11" s="30">
        <v>51096</v>
      </c>
      <c r="C11" s="30">
        <v>24622</v>
      </c>
      <c r="D11" s="435">
        <v>75718</v>
      </c>
      <c r="E11" s="30">
        <v>66937</v>
      </c>
      <c r="F11" s="30">
        <v>1283</v>
      </c>
      <c r="G11" s="30">
        <v>7498</v>
      </c>
      <c r="H11" s="435">
        <v>75718</v>
      </c>
      <c r="I11" s="436"/>
      <c r="J11" s="30">
        <v>7016</v>
      </c>
      <c r="K11" s="55">
        <v>6</v>
      </c>
      <c r="L11" s="30">
        <v>2935</v>
      </c>
      <c r="M11" s="435">
        <v>9957</v>
      </c>
      <c r="N11" s="194"/>
      <c r="O11" s="97"/>
      <c r="P11" s="30"/>
      <c r="Q11" s="30"/>
    </row>
    <row r="12" spans="1:17" s="199" customFormat="1" ht="16.5" customHeight="1" x14ac:dyDescent="0.15">
      <c r="A12" s="201" t="s">
        <v>337</v>
      </c>
      <c r="B12" s="30">
        <v>52169</v>
      </c>
      <c r="C12" s="30">
        <v>23604</v>
      </c>
      <c r="D12" s="435">
        <v>75773</v>
      </c>
      <c r="E12" s="30">
        <v>68147</v>
      </c>
      <c r="F12" s="30">
        <v>1351</v>
      </c>
      <c r="G12" s="30">
        <v>6275</v>
      </c>
      <c r="H12" s="435">
        <v>75773</v>
      </c>
      <c r="I12" s="436"/>
      <c r="J12" s="30">
        <v>6505</v>
      </c>
      <c r="K12" s="55">
        <v>6</v>
      </c>
      <c r="L12" s="30">
        <v>2845</v>
      </c>
      <c r="M12" s="435">
        <v>9356</v>
      </c>
      <c r="N12" s="194"/>
      <c r="O12" s="97"/>
      <c r="P12" s="30"/>
      <c r="Q12" s="30"/>
    </row>
    <row r="13" spans="1:17" s="199" customFormat="1" ht="15.75" customHeight="1" x14ac:dyDescent="0.15">
      <c r="A13" s="437" t="s">
        <v>354</v>
      </c>
      <c r="B13" s="84">
        <v>52856</v>
      </c>
      <c r="C13" s="30">
        <v>21091</v>
      </c>
      <c r="D13" s="435">
        <v>73948</v>
      </c>
      <c r="E13" s="30">
        <v>66383</v>
      </c>
      <c r="F13" s="30">
        <v>1043</v>
      </c>
      <c r="G13" s="30">
        <v>6522</v>
      </c>
      <c r="H13" s="435">
        <v>73948</v>
      </c>
      <c r="I13" s="30"/>
      <c r="J13" s="84">
        <v>5585</v>
      </c>
      <c r="K13" s="55">
        <v>5</v>
      </c>
      <c r="L13" s="30">
        <v>2985</v>
      </c>
      <c r="M13" s="435">
        <v>8575</v>
      </c>
      <c r="N13" s="194"/>
      <c r="O13" s="97"/>
      <c r="P13" s="30"/>
      <c r="Q13" s="30"/>
    </row>
    <row r="14" spans="1:17" s="193" customFormat="1" x14ac:dyDescent="0.15">
      <c r="A14" s="200"/>
      <c r="B14" s="196"/>
      <c r="C14" s="196"/>
      <c r="D14" s="195"/>
      <c r="E14" s="196"/>
      <c r="F14" s="196"/>
      <c r="G14" s="196"/>
      <c r="H14" s="195"/>
      <c r="I14" s="199"/>
      <c r="J14" s="198"/>
      <c r="K14" s="197"/>
      <c r="L14" s="196"/>
      <c r="M14" s="195"/>
      <c r="N14" s="194"/>
      <c r="O14" s="97"/>
      <c r="P14" s="30"/>
      <c r="Q14" s="30"/>
    </row>
    <row r="15" spans="1:17" x14ac:dyDescent="0.15">
      <c r="A15" s="438" t="s">
        <v>296</v>
      </c>
      <c r="B15" s="439"/>
    </row>
    <row r="16" spans="1:17" x14ac:dyDescent="0.15">
      <c r="A16" s="440" t="s">
        <v>295</v>
      </c>
      <c r="J16" s="439"/>
      <c r="K16" s="439"/>
    </row>
    <row r="17" spans="1:1" x14ac:dyDescent="0.15">
      <c r="A17" s="90"/>
    </row>
    <row r="19" spans="1:1" ht="14.25" x14ac:dyDescent="0.15">
      <c r="A19" s="441"/>
    </row>
    <row r="23" spans="1:1" ht="13.5" customHeight="1" x14ac:dyDescent="0.15"/>
    <row r="26" spans="1:1" ht="13.5" customHeight="1" x14ac:dyDescent="0.15"/>
  </sheetData>
  <mergeCells count="6">
    <mergeCell ref="M5:M6"/>
    <mergeCell ref="B5:D5"/>
    <mergeCell ref="E5:H5"/>
    <mergeCell ref="J5:J6"/>
    <mergeCell ref="K5:K6"/>
    <mergeCell ref="L5:L6"/>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7"/>
  <sheetViews>
    <sheetView zoomScaleNormal="100" zoomScaleSheetLayoutView="100" workbookViewId="0">
      <selection activeCell="H8" sqref="H8"/>
    </sheetView>
  </sheetViews>
  <sheetFormatPr defaultRowHeight="16.5" customHeight="1" x14ac:dyDescent="0.15"/>
  <cols>
    <col min="1" max="1" width="13.625" style="215" customWidth="1"/>
    <col min="2" max="4" width="15.125" style="215" customWidth="1"/>
    <col min="5" max="5" width="14.125" style="215" customWidth="1"/>
    <col min="6" max="16384" width="9" style="215"/>
  </cols>
  <sheetData>
    <row r="1" spans="1:6" ht="30.75" customHeight="1" x14ac:dyDescent="0.15">
      <c r="A1" s="233" t="s">
        <v>314</v>
      </c>
    </row>
    <row r="2" spans="1:6" ht="16.5" customHeight="1" x14ac:dyDescent="0.15">
      <c r="A2" s="223"/>
    </row>
    <row r="3" spans="1:6" ht="16.5" customHeight="1" x14ac:dyDescent="0.15">
      <c r="A3" s="223"/>
      <c r="D3" s="429" t="s">
        <v>313</v>
      </c>
    </row>
    <row r="4" spans="1:6" s="93" customFormat="1" ht="16.5" customHeight="1" x14ac:dyDescent="0.4">
      <c r="A4" s="284" t="s">
        <v>69</v>
      </c>
      <c r="B4" s="290" t="s">
        <v>312</v>
      </c>
      <c r="C4" s="291"/>
      <c r="D4" s="431"/>
      <c r="E4" s="244"/>
    </row>
    <row r="5" spans="1:6" s="93" customFormat="1" ht="16.5" customHeight="1" x14ac:dyDescent="0.4">
      <c r="A5" s="319"/>
      <c r="B5" s="284" t="s">
        <v>311</v>
      </c>
      <c r="C5" s="367" t="s">
        <v>310</v>
      </c>
      <c r="D5" s="367" t="s">
        <v>309</v>
      </c>
      <c r="E5" s="214"/>
    </row>
    <row r="6" spans="1:6" s="93" customFormat="1" ht="16.5" customHeight="1" x14ac:dyDescent="0.4">
      <c r="A6" s="285"/>
      <c r="B6" s="285"/>
      <c r="C6" s="345"/>
      <c r="D6" s="345"/>
      <c r="E6" s="211"/>
      <c r="F6" s="94"/>
    </row>
    <row r="7" spans="1:6" s="93" customFormat="1" ht="16.5" customHeight="1" x14ac:dyDescent="0.4">
      <c r="A7" s="237"/>
      <c r="B7" s="239"/>
      <c r="C7" s="213"/>
      <c r="D7" s="212"/>
      <c r="E7" s="211"/>
      <c r="F7" s="94"/>
    </row>
    <row r="8" spans="1:6" s="210" customFormat="1" ht="16.5" customHeight="1" x14ac:dyDescent="0.15">
      <c r="A8" s="442" t="s">
        <v>336</v>
      </c>
      <c r="B8" s="84">
        <v>17035</v>
      </c>
      <c r="C8" s="30">
        <v>4322</v>
      </c>
      <c r="D8" s="435">
        <v>12713</v>
      </c>
      <c r="E8" s="55"/>
    </row>
    <row r="9" spans="1:6" s="210" customFormat="1" ht="16.5" customHeight="1" x14ac:dyDescent="0.15">
      <c r="A9" s="427">
        <v>28</v>
      </c>
      <c r="B9" s="84">
        <v>16249</v>
      </c>
      <c r="C9" s="30">
        <v>4101</v>
      </c>
      <c r="D9" s="435">
        <v>12148</v>
      </c>
      <c r="E9" s="55"/>
    </row>
    <row r="10" spans="1:6" s="210" customFormat="1" ht="16.5" customHeight="1" x14ac:dyDescent="0.15">
      <c r="A10" s="427">
        <v>29</v>
      </c>
      <c r="B10" s="84">
        <v>15500</v>
      </c>
      <c r="C10" s="30">
        <v>3692</v>
      </c>
      <c r="D10" s="435">
        <v>11808</v>
      </c>
      <c r="E10" s="55"/>
    </row>
    <row r="11" spans="1:6" s="210" customFormat="1" ht="16.5" customHeight="1" x14ac:dyDescent="0.15">
      <c r="A11" s="427">
        <v>30</v>
      </c>
      <c r="B11" s="84">
        <v>14602</v>
      </c>
      <c r="C11" s="30">
        <v>3593</v>
      </c>
      <c r="D11" s="435">
        <v>11009</v>
      </c>
      <c r="E11" s="55"/>
    </row>
    <row r="12" spans="1:6" s="210" customFormat="1" ht="16.5" customHeight="1" x14ac:dyDescent="0.15">
      <c r="A12" s="427" t="s">
        <v>337</v>
      </c>
      <c r="B12" s="84">
        <v>14223</v>
      </c>
      <c r="C12" s="30">
        <v>3473</v>
      </c>
      <c r="D12" s="435">
        <v>10750</v>
      </c>
      <c r="E12" s="55"/>
    </row>
    <row r="13" spans="1:6" s="210" customFormat="1" ht="16.5" customHeight="1" x14ac:dyDescent="0.15">
      <c r="A13" s="427">
        <v>2</v>
      </c>
      <c r="B13" s="84">
        <v>13041</v>
      </c>
      <c r="C13" s="30">
        <v>3175</v>
      </c>
      <c r="D13" s="435">
        <v>9866</v>
      </c>
      <c r="E13" s="55"/>
    </row>
    <row r="14" spans="1:6" s="209" customFormat="1" ht="16.5" customHeight="1" x14ac:dyDescent="0.15">
      <c r="A14" s="443"/>
      <c r="B14" s="444"/>
      <c r="C14" s="445"/>
      <c r="D14" s="446"/>
      <c r="E14" s="55"/>
    </row>
    <row r="15" spans="1:6" s="90" customFormat="1" ht="16.5" customHeight="1" x14ac:dyDescent="0.15">
      <c r="A15" s="447" t="s">
        <v>356</v>
      </c>
      <c r="B15" s="448"/>
    </row>
    <row r="16" spans="1:6" ht="16.5" customHeight="1" x14ac:dyDescent="0.15">
      <c r="A16" s="90"/>
      <c r="E16" s="429"/>
    </row>
    <row r="23" s="215" customFormat="1" ht="16.5" customHeight="1" x14ac:dyDescent="0.15"/>
    <row r="24" s="215" customFormat="1" ht="16.5" customHeight="1" x14ac:dyDescent="0.15"/>
    <row r="26" s="215" customFormat="1" ht="16.5" customHeight="1" x14ac:dyDescent="0.15"/>
    <row r="27" s="215" customFormat="1" ht="16.5" customHeight="1" x14ac:dyDescent="0.15"/>
  </sheetData>
  <mergeCells count="5">
    <mergeCell ref="A4:A6"/>
    <mergeCell ref="B4:D4"/>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0"/>
  <sheetViews>
    <sheetView zoomScaleNormal="100" workbookViewId="0">
      <selection activeCell="F12" sqref="F12"/>
    </sheetView>
  </sheetViews>
  <sheetFormatPr defaultRowHeight="13.5" x14ac:dyDescent="0.15"/>
  <cols>
    <col min="1" max="1" width="13.125" style="384" customWidth="1"/>
    <col min="2" max="2" width="19" style="384" customWidth="1"/>
    <col min="3" max="3" width="11.625" style="384" customWidth="1"/>
    <col min="4" max="4" width="13.875" style="384" customWidth="1"/>
    <col min="5" max="5" width="13.125" style="384" customWidth="1"/>
    <col min="6" max="6" width="20.5" style="384" customWidth="1"/>
    <col min="7" max="256" width="9" style="384"/>
    <col min="257" max="257" width="13.125" style="384" customWidth="1"/>
    <col min="258" max="258" width="19" style="384" customWidth="1"/>
    <col min="259" max="259" width="11.625" style="384" customWidth="1"/>
    <col min="260" max="260" width="13.875" style="384" customWidth="1"/>
    <col min="261" max="261" width="13.125" style="384" customWidth="1"/>
    <col min="262" max="262" width="20.5" style="384" customWidth="1"/>
    <col min="263" max="512" width="9" style="384"/>
    <col min="513" max="513" width="13.125" style="384" customWidth="1"/>
    <col min="514" max="514" width="19" style="384" customWidth="1"/>
    <col min="515" max="515" width="11.625" style="384" customWidth="1"/>
    <col min="516" max="516" width="13.875" style="384" customWidth="1"/>
    <col min="517" max="517" width="13.125" style="384" customWidth="1"/>
    <col min="518" max="518" width="20.5" style="384" customWidth="1"/>
    <col min="519" max="768" width="9" style="384"/>
    <col min="769" max="769" width="13.125" style="384" customWidth="1"/>
    <col min="770" max="770" width="19" style="384" customWidth="1"/>
    <col min="771" max="771" width="11.625" style="384" customWidth="1"/>
    <col min="772" max="772" width="13.875" style="384" customWidth="1"/>
    <col min="773" max="773" width="13.125" style="384" customWidth="1"/>
    <col min="774" max="774" width="20.5" style="384" customWidth="1"/>
    <col min="775" max="1024" width="9" style="384"/>
    <col min="1025" max="1025" width="13.125" style="384" customWidth="1"/>
    <col min="1026" max="1026" width="19" style="384" customWidth="1"/>
    <col min="1027" max="1027" width="11.625" style="384" customWidth="1"/>
    <col min="1028" max="1028" width="13.875" style="384" customWidth="1"/>
    <col min="1029" max="1029" width="13.125" style="384" customWidth="1"/>
    <col min="1030" max="1030" width="20.5" style="384" customWidth="1"/>
    <col min="1031" max="1280" width="9" style="384"/>
    <col min="1281" max="1281" width="13.125" style="384" customWidth="1"/>
    <col min="1282" max="1282" width="19" style="384" customWidth="1"/>
    <col min="1283" max="1283" width="11.625" style="384" customWidth="1"/>
    <col min="1284" max="1284" width="13.875" style="384" customWidth="1"/>
    <col min="1285" max="1285" width="13.125" style="384" customWidth="1"/>
    <col min="1286" max="1286" width="20.5" style="384" customWidth="1"/>
    <col min="1287" max="1536" width="9" style="384"/>
    <col min="1537" max="1537" width="13.125" style="384" customWidth="1"/>
    <col min="1538" max="1538" width="19" style="384" customWidth="1"/>
    <col min="1539" max="1539" width="11.625" style="384" customWidth="1"/>
    <col min="1540" max="1540" width="13.875" style="384" customWidth="1"/>
    <col min="1541" max="1541" width="13.125" style="384" customWidth="1"/>
    <col min="1542" max="1542" width="20.5" style="384" customWidth="1"/>
    <col min="1543" max="1792" width="9" style="384"/>
    <col min="1793" max="1793" width="13.125" style="384" customWidth="1"/>
    <col min="1794" max="1794" width="19" style="384" customWidth="1"/>
    <col min="1795" max="1795" width="11.625" style="384" customWidth="1"/>
    <col min="1796" max="1796" width="13.875" style="384" customWidth="1"/>
    <col min="1797" max="1797" width="13.125" style="384" customWidth="1"/>
    <col min="1798" max="1798" width="20.5" style="384" customWidth="1"/>
    <col min="1799" max="2048" width="9" style="384"/>
    <col min="2049" max="2049" width="13.125" style="384" customWidth="1"/>
    <col min="2050" max="2050" width="19" style="384" customWidth="1"/>
    <col min="2051" max="2051" width="11.625" style="384" customWidth="1"/>
    <col min="2052" max="2052" width="13.875" style="384" customWidth="1"/>
    <col min="2053" max="2053" width="13.125" style="384" customWidth="1"/>
    <col min="2054" max="2054" width="20.5" style="384" customWidth="1"/>
    <col min="2055" max="2304" width="9" style="384"/>
    <col min="2305" max="2305" width="13.125" style="384" customWidth="1"/>
    <col min="2306" max="2306" width="19" style="384" customWidth="1"/>
    <col min="2307" max="2307" width="11.625" style="384" customWidth="1"/>
    <col min="2308" max="2308" width="13.875" style="384" customWidth="1"/>
    <col min="2309" max="2309" width="13.125" style="384" customWidth="1"/>
    <col min="2310" max="2310" width="20.5" style="384" customWidth="1"/>
    <col min="2311" max="2560" width="9" style="384"/>
    <col min="2561" max="2561" width="13.125" style="384" customWidth="1"/>
    <col min="2562" max="2562" width="19" style="384" customWidth="1"/>
    <col min="2563" max="2563" width="11.625" style="384" customWidth="1"/>
    <col min="2564" max="2564" width="13.875" style="384" customWidth="1"/>
    <col min="2565" max="2565" width="13.125" style="384" customWidth="1"/>
    <col min="2566" max="2566" width="20.5" style="384" customWidth="1"/>
    <col min="2567" max="2816" width="9" style="384"/>
    <col min="2817" max="2817" width="13.125" style="384" customWidth="1"/>
    <col min="2818" max="2818" width="19" style="384" customWidth="1"/>
    <col min="2819" max="2819" width="11.625" style="384" customWidth="1"/>
    <col min="2820" max="2820" width="13.875" style="384" customWidth="1"/>
    <col min="2821" max="2821" width="13.125" style="384" customWidth="1"/>
    <col min="2822" max="2822" width="20.5" style="384" customWidth="1"/>
    <col min="2823" max="3072" width="9" style="384"/>
    <col min="3073" max="3073" width="13.125" style="384" customWidth="1"/>
    <col min="3074" max="3074" width="19" style="384" customWidth="1"/>
    <col min="3075" max="3075" width="11.625" style="384" customWidth="1"/>
    <col min="3076" max="3076" width="13.875" style="384" customWidth="1"/>
    <col min="3077" max="3077" width="13.125" style="384" customWidth="1"/>
    <col min="3078" max="3078" width="20.5" style="384" customWidth="1"/>
    <col min="3079" max="3328" width="9" style="384"/>
    <col min="3329" max="3329" width="13.125" style="384" customWidth="1"/>
    <col min="3330" max="3330" width="19" style="384" customWidth="1"/>
    <col min="3331" max="3331" width="11.625" style="384" customWidth="1"/>
    <col min="3332" max="3332" width="13.875" style="384" customWidth="1"/>
    <col min="3333" max="3333" width="13.125" style="384" customWidth="1"/>
    <col min="3334" max="3334" width="20.5" style="384" customWidth="1"/>
    <col min="3335" max="3584" width="9" style="384"/>
    <col min="3585" max="3585" width="13.125" style="384" customWidth="1"/>
    <col min="3586" max="3586" width="19" style="384" customWidth="1"/>
    <col min="3587" max="3587" width="11.625" style="384" customWidth="1"/>
    <col min="3588" max="3588" width="13.875" style="384" customWidth="1"/>
    <col min="3589" max="3589" width="13.125" style="384" customWidth="1"/>
    <col min="3590" max="3590" width="20.5" style="384" customWidth="1"/>
    <col min="3591" max="3840" width="9" style="384"/>
    <col min="3841" max="3841" width="13.125" style="384" customWidth="1"/>
    <col min="3842" max="3842" width="19" style="384" customWidth="1"/>
    <col min="3843" max="3843" width="11.625" style="384" customWidth="1"/>
    <col min="3844" max="3844" width="13.875" style="384" customWidth="1"/>
    <col min="3845" max="3845" width="13.125" style="384" customWidth="1"/>
    <col min="3846" max="3846" width="20.5" style="384" customWidth="1"/>
    <col min="3847" max="4096" width="9" style="384"/>
    <col min="4097" max="4097" width="13.125" style="384" customWidth="1"/>
    <col min="4098" max="4098" width="19" style="384" customWidth="1"/>
    <col min="4099" max="4099" width="11.625" style="384" customWidth="1"/>
    <col min="4100" max="4100" width="13.875" style="384" customWidth="1"/>
    <col min="4101" max="4101" width="13.125" style="384" customWidth="1"/>
    <col min="4102" max="4102" width="20.5" style="384" customWidth="1"/>
    <col min="4103" max="4352" width="9" style="384"/>
    <col min="4353" max="4353" width="13.125" style="384" customWidth="1"/>
    <col min="4354" max="4354" width="19" style="384" customWidth="1"/>
    <col min="4355" max="4355" width="11.625" style="384" customWidth="1"/>
    <col min="4356" max="4356" width="13.875" style="384" customWidth="1"/>
    <col min="4357" max="4357" width="13.125" style="384" customWidth="1"/>
    <col min="4358" max="4358" width="20.5" style="384" customWidth="1"/>
    <col min="4359" max="4608" width="9" style="384"/>
    <col min="4609" max="4609" width="13.125" style="384" customWidth="1"/>
    <col min="4610" max="4610" width="19" style="384" customWidth="1"/>
    <col min="4611" max="4611" width="11.625" style="384" customWidth="1"/>
    <col min="4612" max="4612" width="13.875" style="384" customWidth="1"/>
    <col min="4613" max="4613" width="13.125" style="384" customWidth="1"/>
    <col min="4614" max="4614" width="20.5" style="384" customWidth="1"/>
    <col min="4615" max="4864" width="9" style="384"/>
    <col min="4865" max="4865" width="13.125" style="384" customWidth="1"/>
    <col min="4866" max="4866" width="19" style="384" customWidth="1"/>
    <col min="4867" max="4867" width="11.625" style="384" customWidth="1"/>
    <col min="4868" max="4868" width="13.875" style="384" customWidth="1"/>
    <col min="4869" max="4869" width="13.125" style="384" customWidth="1"/>
    <col min="4870" max="4870" width="20.5" style="384" customWidth="1"/>
    <col min="4871" max="5120" width="9" style="384"/>
    <col min="5121" max="5121" width="13.125" style="384" customWidth="1"/>
    <col min="5122" max="5122" width="19" style="384" customWidth="1"/>
    <col min="5123" max="5123" width="11.625" style="384" customWidth="1"/>
    <col min="5124" max="5124" width="13.875" style="384" customWidth="1"/>
    <col min="5125" max="5125" width="13.125" style="384" customWidth="1"/>
    <col min="5126" max="5126" width="20.5" style="384" customWidth="1"/>
    <col min="5127" max="5376" width="9" style="384"/>
    <col min="5377" max="5377" width="13.125" style="384" customWidth="1"/>
    <col min="5378" max="5378" width="19" style="384" customWidth="1"/>
    <col min="5379" max="5379" width="11.625" style="384" customWidth="1"/>
    <col min="5380" max="5380" width="13.875" style="384" customWidth="1"/>
    <col min="5381" max="5381" width="13.125" style="384" customWidth="1"/>
    <col min="5382" max="5382" width="20.5" style="384" customWidth="1"/>
    <col min="5383" max="5632" width="9" style="384"/>
    <col min="5633" max="5633" width="13.125" style="384" customWidth="1"/>
    <col min="5634" max="5634" width="19" style="384" customWidth="1"/>
    <col min="5635" max="5635" width="11.625" style="384" customWidth="1"/>
    <col min="5636" max="5636" width="13.875" style="384" customWidth="1"/>
    <col min="5637" max="5637" width="13.125" style="384" customWidth="1"/>
    <col min="5638" max="5638" width="20.5" style="384" customWidth="1"/>
    <col min="5639" max="5888" width="9" style="384"/>
    <col min="5889" max="5889" width="13.125" style="384" customWidth="1"/>
    <col min="5890" max="5890" width="19" style="384" customWidth="1"/>
    <col min="5891" max="5891" width="11.625" style="384" customWidth="1"/>
    <col min="5892" max="5892" width="13.875" style="384" customWidth="1"/>
    <col min="5893" max="5893" width="13.125" style="384" customWidth="1"/>
    <col min="5894" max="5894" width="20.5" style="384" customWidth="1"/>
    <col min="5895" max="6144" width="9" style="384"/>
    <col min="6145" max="6145" width="13.125" style="384" customWidth="1"/>
    <col min="6146" max="6146" width="19" style="384" customWidth="1"/>
    <col min="6147" max="6147" width="11.625" style="384" customWidth="1"/>
    <col min="6148" max="6148" width="13.875" style="384" customWidth="1"/>
    <col min="6149" max="6149" width="13.125" style="384" customWidth="1"/>
    <col min="6150" max="6150" width="20.5" style="384" customWidth="1"/>
    <col min="6151" max="6400" width="9" style="384"/>
    <col min="6401" max="6401" width="13.125" style="384" customWidth="1"/>
    <col min="6402" max="6402" width="19" style="384" customWidth="1"/>
    <col min="6403" max="6403" width="11.625" style="384" customWidth="1"/>
    <col min="6404" max="6404" width="13.875" style="384" customWidth="1"/>
    <col min="6405" max="6405" width="13.125" style="384" customWidth="1"/>
    <col min="6406" max="6406" width="20.5" style="384" customWidth="1"/>
    <col min="6407" max="6656" width="9" style="384"/>
    <col min="6657" max="6657" width="13.125" style="384" customWidth="1"/>
    <col min="6658" max="6658" width="19" style="384" customWidth="1"/>
    <col min="6659" max="6659" width="11.625" style="384" customWidth="1"/>
    <col min="6660" max="6660" width="13.875" style="384" customWidth="1"/>
    <col min="6661" max="6661" width="13.125" style="384" customWidth="1"/>
    <col min="6662" max="6662" width="20.5" style="384" customWidth="1"/>
    <col min="6663" max="6912" width="9" style="384"/>
    <col min="6913" max="6913" width="13.125" style="384" customWidth="1"/>
    <col min="6914" max="6914" width="19" style="384" customWidth="1"/>
    <col min="6915" max="6915" width="11.625" style="384" customWidth="1"/>
    <col min="6916" max="6916" width="13.875" style="384" customWidth="1"/>
    <col min="6917" max="6917" width="13.125" style="384" customWidth="1"/>
    <col min="6918" max="6918" width="20.5" style="384" customWidth="1"/>
    <col min="6919" max="7168" width="9" style="384"/>
    <col min="7169" max="7169" width="13.125" style="384" customWidth="1"/>
    <col min="7170" max="7170" width="19" style="384" customWidth="1"/>
    <col min="7171" max="7171" width="11.625" style="384" customWidth="1"/>
    <col min="7172" max="7172" width="13.875" style="384" customWidth="1"/>
    <col min="7173" max="7173" width="13.125" style="384" customWidth="1"/>
    <col min="7174" max="7174" width="20.5" style="384" customWidth="1"/>
    <col min="7175" max="7424" width="9" style="384"/>
    <col min="7425" max="7425" width="13.125" style="384" customWidth="1"/>
    <col min="7426" max="7426" width="19" style="384" customWidth="1"/>
    <col min="7427" max="7427" width="11.625" style="384" customWidth="1"/>
    <col min="7428" max="7428" width="13.875" style="384" customWidth="1"/>
    <col min="7429" max="7429" width="13.125" style="384" customWidth="1"/>
    <col min="7430" max="7430" width="20.5" style="384" customWidth="1"/>
    <col min="7431" max="7680" width="9" style="384"/>
    <col min="7681" max="7681" width="13.125" style="384" customWidth="1"/>
    <col min="7682" max="7682" width="19" style="384" customWidth="1"/>
    <col min="7683" max="7683" width="11.625" style="384" customWidth="1"/>
    <col min="7684" max="7684" width="13.875" style="384" customWidth="1"/>
    <col min="7685" max="7685" width="13.125" style="384" customWidth="1"/>
    <col min="7686" max="7686" width="20.5" style="384" customWidth="1"/>
    <col min="7687" max="7936" width="9" style="384"/>
    <col min="7937" max="7937" width="13.125" style="384" customWidth="1"/>
    <col min="7938" max="7938" width="19" style="384" customWidth="1"/>
    <col min="7939" max="7939" width="11.625" style="384" customWidth="1"/>
    <col min="7940" max="7940" width="13.875" style="384" customWidth="1"/>
    <col min="7941" max="7941" width="13.125" style="384" customWidth="1"/>
    <col min="7942" max="7942" width="20.5" style="384" customWidth="1"/>
    <col min="7943" max="8192" width="9" style="384"/>
    <col min="8193" max="8193" width="13.125" style="384" customWidth="1"/>
    <col min="8194" max="8194" width="19" style="384" customWidth="1"/>
    <col min="8195" max="8195" width="11.625" style="384" customWidth="1"/>
    <col min="8196" max="8196" width="13.875" style="384" customWidth="1"/>
    <col min="8197" max="8197" width="13.125" style="384" customWidth="1"/>
    <col min="8198" max="8198" width="20.5" style="384" customWidth="1"/>
    <col min="8199" max="8448" width="9" style="384"/>
    <col min="8449" max="8449" width="13.125" style="384" customWidth="1"/>
    <col min="8450" max="8450" width="19" style="384" customWidth="1"/>
    <col min="8451" max="8451" width="11.625" style="384" customWidth="1"/>
    <col min="8452" max="8452" width="13.875" style="384" customWidth="1"/>
    <col min="8453" max="8453" width="13.125" style="384" customWidth="1"/>
    <col min="8454" max="8454" width="20.5" style="384" customWidth="1"/>
    <col min="8455" max="8704" width="9" style="384"/>
    <col min="8705" max="8705" width="13.125" style="384" customWidth="1"/>
    <col min="8706" max="8706" width="19" style="384" customWidth="1"/>
    <col min="8707" max="8707" width="11.625" style="384" customWidth="1"/>
    <col min="8708" max="8708" width="13.875" style="384" customWidth="1"/>
    <col min="8709" max="8709" width="13.125" style="384" customWidth="1"/>
    <col min="8710" max="8710" width="20.5" style="384" customWidth="1"/>
    <col min="8711" max="8960" width="9" style="384"/>
    <col min="8961" max="8961" width="13.125" style="384" customWidth="1"/>
    <col min="8962" max="8962" width="19" style="384" customWidth="1"/>
    <col min="8963" max="8963" width="11.625" style="384" customWidth="1"/>
    <col min="8964" max="8964" width="13.875" style="384" customWidth="1"/>
    <col min="8965" max="8965" width="13.125" style="384" customWidth="1"/>
    <col min="8966" max="8966" width="20.5" style="384" customWidth="1"/>
    <col min="8967" max="9216" width="9" style="384"/>
    <col min="9217" max="9217" width="13.125" style="384" customWidth="1"/>
    <col min="9218" max="9218" width="19" style="384" customWidth="1"/>
    <col min="9219" max="9219" width="11.625" style="384" customWidth="1"/>
    <col min="9220" max="9220" width="13.875" style="384" customWidth="1"/>
    <col min="9221" max="9221" width="13.125" style="384" customWidth="1"/>
    <col min="9222" max="9222" width="20.5" style="384" customWidth="1"/>
    <col min="9223" max="9472" width="9" style="384"/>
    <col min="9473" max="9473" width="13.125" style="384" customWidth="1"/>
    <col min="9474" max="9474" width="19" style="384" customWidth="1"/>
    <col min="9475" max="9475" width="11.625" style="384" customWidth="1"/>
    <col min="9476" max="9476" width="13.875" style="384" customWidth="1"/>
    <col min="9477" max="9477" width="13.125" style="384" customWidth="1"/>
    <col min="9478" max="9478" width="20.5" style="384" customWidth="1"/>
    <col min="9479" max="9728" width="9" style="384"/>
    <col min="9729" max="9729" width="13.125" style="384" customWidth="1"/>
    <col min="9730" max="9730" width="19" style="384" customWidth="1"/>
    <col min="9731" max="9731" width="11.625" style="384" customWidth="1"/>
    <col min="9732" max="9732" width="13.875" style="384" customWidth="1"/>
    <col min="9733" max="9733" width="13.125" style="384" customWidth="1"/>
    <col min="9734" max="9734" width="20.5" style="384" customWidth="1"/>
    <col min="9735" max="9984" width="9" style="384"/>
    <col min="9985" max="9985" width="13.125" style="384" customWidth="1"/>
    <col min="9986" max="9986" width="19" style="384" customWidth="1"/>
    <col min="9987" max="9987" width="11.625" style="384" customWidth="1"/>
    <col min="9988" max="9988" width="13.875" style="384" customWidth="1"/>
    <col min="9989" max="9989" width="13.125" style="384" customWidth="1"/>
    <col min="9990" max="9990" width="20.5" style="384" customWidth="1"/>
    <col min="9991" max="10240" width="9" style="384"/>
    <col min="10241" max="10241" width="13.125" style="384" customWidth="1"/>
    <col min="10242" max="10242" width="19" style="384" customWidth="1"/>
    <col min="10243" max="10243" width="11.625" style="384" customWidth="1"/>
    <col min="10244" max="10244" width="13.875" style="384" customWidth="1"/>
    <col min="10245" max="10245" width="13.125" style="384" customWidth="1"/>
    <col min="10246" max="10246" width="20.5" style="384" customWidth="1"/>
    <col min="10247" max="10496" width="9" style="384"/>
    <col min="10497" max="10497" width="13.125" style="384" customWidth="1"/>
    <col min="10498" max="10498" width="19" style="384" customWidth="1"/>
    <col min="10499" max="10499" width="11.625" style="384" customWidth="1"/>
    <col min="10500" max="10500" width="13.875" style="384" customWidth="1"/>
    <col min="10501" max="10501" width="13.125" style="384" customWidth="1"/>
    <col min="10502" max="10502" width="20.5" style="384" customWidth="1"/>
    <col min="10503" max="10752" width="9" style="384"/>
    <col min="10753" max="10753" width="13.125" style="384" customWidth="1"/>
    <col min="10754" max="10754" width="19" style="384" customWidth="1"/>
    <col min="10755" max="10755" width="11.625" style="384" customWidth="1"/>
    <col min="10756" max="10756" width="13.875" style="384" customWidth="1"/>
    <col min="10757" max="10757" width="13.125" style="384" customWidth="1"/>
    <col min="10758" max="10758" width="20.5" style="384" customWidth="1"/>
    <col min="10759" max="11008" width="9" style="384"/>
    <col min="11009" max="11009" width="13.125" style="384" customWidth="1"/>
    <col min="11010" max="11010" width="19" style="384" customWidth="1"/>
    <col min="11011" max="11011" width="11.625" style="384" customWidth="1"/>
    <col min="11012" max="11012" width="13.875" style="384" customWidth="1"/>
    <col min="11013" max="11013" width="13.125" style="384" customWidth="1"/>
    <col min="11014" max="11014" width="20.5" style="384" customWidth="1"/>
    <col min="11015" max="11264" width="9" style="384"/>
    <col min="11265" max="11265" width="13.125" style="384" customWidth="1"/>
    <col min="11266" max="11266" width="19" style="384" customWidth="1"/>
    <col min="11267" max="11267" width="11.625" style="384" customWidth="1"/>
    <col min="11268" max="11268" width="13.875" style="384" customWidth="1"/>
    <col min="11269" max="11269" width="13.125" style="384" customWidth="1"/>
    <col min="11270" max="11270" width="20.5" style="384" customWidth="1"/>
    <col min="11271" max="11520" width="9" style="384"/>
    <col min="11521" max="11521" width="13.125" style="384" customWidth="1"/>
    <col min="11522" max="11522" width="19" style="384" customWidth="1"/>
    <col min="11523" max="11523" width="11.625" style="384" customWidth="1"/>
    <col min="11524" max="11524" width="13.875" style="384" customWidth="1"/>
    <col min="11525" max="11525" width="13.125" style="384" customWidth="1"/>
    <col min="11526" max="11526" width="20.5" style="384" customWidth="1"/>
    <col min="11527" max="11776" width="9" style="384"/>
    <col min="11777" max="11777" width="13.125" style="384" customWidth="1"/>
    <col min="11778" max="11778" width="19" style="384" customWidth="1"/>
    <col min="11779" max="11779" width="11.625" style="384" customWidth="1"/>
    <col min="11780" max="11780" width="13.875" style="384" customWidth="1"/>
    <col min="11781" max="11781" width="13.125" style="384" customWidth="1"/>
    <col min="11782" max="11782" width="20.5" style="384" customWidth="1"/>
    <col min="11783" max="12032" width="9" style="384"/>
    <col min="12033" max="12033" width="13.125" style="384" customWidth="1"/>
    <col min="12034" max="12034" width="19" style="384" customWidth="1"/>
    <col min="12035" max="12035" width="11.625" style="384" customWidth="1"/>
    <col min="12036" max="12036" width="13.875" style="384" customWidth="1"/>
    <col min="12037" max="12037" width="13.125" style="384" customWidth="1"/>
    <col min="12038" max="12038" width="20.5" style="384" customWidth="1"/>
    <col min="12039" max="12288" width="9" style="384"/>
    <col min="12289" max="12289" width="13.125" style="384" customWidth="1"/>
    <col min="12290" max="12290" width="19" style="384" customWidth="1"/>
    <col min="12291" max="12291" width="11.625" style="384" customWidth="1"/>
    <col min="12292" max="12292" width="13.875" style="384" customWidth="1"/>
    <col min="12293" max="12293" width="13.125" style="384" customWidth="1"/>
    <col min="12294" max="12294" width="20.5" style="384" customWidth="1"/>
    <col min="12295" max="12544" width="9" style="384"/>
    <col min="12545" max="12545" width="13.125" style="384" customWidth="1"/>
    <col min="12546" max="12546" width="19" style="384" customWidth="1"/>
    <col min="12547" max="12547" width="11.625" style="384" customWidth="1"/>
    <col min="12548" max="12548" width="13.875" style="384" customWidth="1"/>
    <col min="12549" max="12549" width="13.125" style="384" customWidth="1"/>
    <col min="12550" max="12550" width="20.5" style="384" customWidth="1"/>
    <col min="12551" max="12800" width="9" style="384"/>
    <col min="12801" max="12801" width="13.125" style="384" customWidth="1"/>
    <col min="12802" max="12802" width="19" style="384" customWidth="1"/>
    <col min="12803" max="12803" width="11.625" style="384" customWidth="1"/>
    <col min="12804" max="12804" width="13.875" style="384" customWidth="1"/>
    <col min="12805" max="12805" width="13.125" style="384" customWidth="1"/>
    <col min="12806" max="12806" width="20.5" style="384" customWidth="1"/>
    <col min="12807" max="13056" width="9" style="384"/>
    <col min="13057" max="13057" width="13.125" style="384" customWidth="1"/>
    <col min="13058" max="13058" width="19" style="384" customWidth="1"/>
    <col min="13059" max="13059" width="11.625" style="384" customWidth="1"/>
    <col min="13060" max="13060" width="13.875" style="384" customWidth="1"/>
    <col min="13061" max="13061" width="13.125" style="384" customWidth="1"/>
    <col min="13062" max="13062" width="20.5" style="384" customWidth="1"/>
    <col min="13063" max="13312" width="9" style="384"/>
    <col min="13313" max="13313" width="13.125" style="384" customWidth="1"/>
    <col min="13314" max="13314" width="19" style="384" customWidth="1"/>
    <col min="13315" max="13315" width="11.625" style="384" customWidth="1"/>
    <col min="13316" max="13316" width="13.875" style="384" customWidth="1"/>
    <col min="13317" max="13317" width="13.125" style="384" customWidth="1"/>
    <col min="13318" max="13318" width="20.5" style="384" customWidth="1"/>
    <col min="13319" max="13568" width="9" style="384"/>
    <col min="13569" max="13569" width="13.125" style="384" customWidth="1"/>
    <col min="13570" max="13570" width="19" style="384" customWidth="1"/>
    <col min="13571" max="13571" width="11.625" style="384" customWidth="1"/>
    <col min="13572" max="13572" width="13.875" style="384" customWidth="1"/>
    <col min="13573" max="13573" width="13.125" style="384" customWidth="1"/>
    <col min="13574" max="13574" width="20.5" style="384" customWidth="1"/>
    <col min="13575" max="13824" width="9" style="384"/>
    <col min="13825" max="13825" width="13.125" style="384" customWidth="1"/>
    <col min="13826" max="13826" width="19" style="384" customWidth="1"/>
    <col min="13827" max="13827" width="11.625" style="384" customWidth="1"/>
    <col min="13828" max="13828" width="13.875" style="384" customWidth="1"/>
    <col min="13829" max="13829" width="13.125" style="384" customWidth="1"/>
    <col min="13830" max="13830" width="20.5" style="384" customWidth="1"/>
    <col min="13831" max="14080" width="9" style="384"/>
    <col min="14081" max="14081" width="13.125" style="384" customWidth="1"/>
    <col min="14082" max="14082" width="19" style="384" customWidth="1"/>
    <col min="14083" max="14083" width="11.625" style="384" customWidth="1"/>
    <col min="14084" max="14084" width="13.875" style="384" customWidth="1"/>
    <col min="14085" max="14085" width="13.125" style="384" customWidth="1"/>
    <col min="14086" max="14086" width="20.5" style="384" customWidth="1"/>
    <col min="14087" max="14336" width="9" style="384"/>
    <col min="14337" max="14337" width="13.125" style="384" customWidth="1"/>
    <col min="14338" max="14338" width="19" style="384" customWidth="1"/>
    <col min="14339" max="14339" width="11.625" style="384" customWidth="1"/>
    <col min="14340" max="14340" width="13.875" style="384" customWidth="1"/>
    <col min="14341" max="14341" width="13.125" style="384" customWidth="1"/>
    <col min="14342" max="14342" width="20.5" style="384" customWidth="1"/>
    <col min="14343" max="14592" width="9" style="384"/>
    <col min="14593" max="14593" width="13.125" style="384" customWidth="1"/>
    <col min="14594" max="14594" width="19" style="384" customWidth="1"/>
    <col min="14595" max="14595" width="11.625" style="384" customWidth="1"/>
    <col min="14596" max="14596" width="13.875" style="384" customWidth="1"/>
    <col min="14597" max="14597" width="13.125" style="384" customWidth="1"/>
    <col min="14598" max="14598" width="20.5" style="384" customWidth="1"/>
    <col min="14599" max="14848" width="9" style="384"/>
    <col min="14849" max="14849" width="13.125" style="384" customWidth="1"/>
    <col min="14850" max="14850" width="19" style="384" customWidth="1"/>
    <col min="14851" max="14851" width="11.625" style="384" customWidth="1"/>
    <col min="14852" max="14852" width="13.875" style="384" customWidth="1"/>
    <col min="14853" max="14853" width="13.125" style="384" customWidth="1"/>
    <col min="14854" max="14854" width="20.5" style="384" customWidth="1"/>
    <col min="14855" max="15104" width="9" style="384"/>
    <col min="15105" max="15105" width="13.125" style="384" customWidth="1"/>
    <col min="15106" max="15106" width="19" style="384" customWidth="1"/>
    <col min="15107" max="15107" width="11.625" style="384" customWidth="1"/>
    <col min="15108" max="15108" width="13.875" style="384" customWidth="1"/>
    <col min="15109" max="15109" width="13.125" style="384" customWidth="1"/>
    <col min="15110" max="15110" width="20.5" style="384" customWidth="1"/>
    <col min="15111" max="15360" width="9" style="384"/>
    <col min="15361" max="15361" width="13.125" style="384" customWidth="1"/>
    <col min="15362" max="15362" width="19" style="384" customWidth="1"/>
    <col min="15363" max="15363" width="11.625" style="384" customWidth="1"/>
    <col min="15364" max="15364" width="13.875" style="384" customWidth="1"/>
    <col min="15365" max="15365" width="13.125" style="384" customWidth="1"/>
    <col min="15366" max="15366" width="20.5" style="384" customWidth="1"/>
    <col min="15367" max="15616" width="9" style="384"/>
    <col min="15617" max="15617" width="13.125" style="384" customWidth="1"/>
    <col min="15618" max="15618" width="19" style="384" customWidth="1"/>
    <col min="15619" max="15619" width="11.625" style="384" customWidth="1"/>
    <col min="15620" max="15620" width="13.875" style="384" customWidth="1"/>
    <col min="15621" max="15621" width="13.125" style="384" customWidth="1"/>
    <col min="15622" max="15622" width="20.5" style="384" customWidth="1"/>
    <col min="15623" max="15872" width="9" style="384"/>
    <col min="15873" max="15873" width="13.125" style="384" customWidth="1"/>
    <col min="15874" max="15874" width="19" style="384" customWidth="1"/>
    <col min="15875" max="15875" width="11.625" style="384" customWidth="1"/>
    <col min="15876" max="15876" width="13.875" style="384" customWidth="1"/>
    <col min="15877" max="15877" width="13.125" style="384" customWidth="1"/>
    <col min="15878" max="15878" width="20.5" style="384" customWidth="1"/>
    <col min="15879" max="16128" width="9" style="384"/>
    <col min="16129" max="16129" width="13.125" style="384" customWidth="1"/>
    <col min="16130" max="16130" width="19" style="384" customWidth="1"/>
    <col min="16131" max="16131" width="11.625" style="384" customWidth="1"/>
    <col min="16132" max="16132" width="13.875" style="384" customWidth="1"/>
    <col min="16133" max="16133" width="13.125" style="384" customWidth="1"/>
    <col min="16134" max="16134" width="20.5" style="384" customWidth="1"/>
    <col min="16135" max="16384" width="9" style="384"/>
  </cols>
  <sheetData>
    <row r="1" spans="1:6" ht="25.5" customHeight="1" x14ac:dyDescent="0.15">
      <c r="A1" s="426" t="s">
        <v>326</v>
      </c>
    </row>
    <row r="2" spans="1:6" ht="17.25" x14ac:dyDescent="0.2">
      <c r="A2" s="385"/>
    </row>
    <row r="3" spans="1:6" x14ac:dyDescent="0.15">
      <c r="A3" s="394" t="s">
        <v>325</v>
      </c>
    </row>
    <row r="4" spans="1:6" x14ac:dyDescent="0.15">
      <c r="A4" s="394"/>
    </row>
    <row r="5" spans="1:6" s="219" customFormat="1" ht="12" x14ac:dyDescent="0.4">
      <c r="A5" s="314" t="s">
        <v>69</v>
      </c>
      <c r="B5" s="222" t="s">
        <v>324</v>
      </c>
      <c r="C5" s="222" t="s">
        <v>323</v>
      </c>
      <c r="D5" s="368" t="s">
        <v>322</v>
      </c>
      <c r="E5" s="368" t="s">
        <v>321</v>
      </c>
      <c r="F5" s="222" t="s">
        <v>320</v>
      </c>
    </row>
    <row r="6" spans="1:6" s="219" customFormat="1" ht="12" x14ac:dyDescent="0.4">
      <c r="A6" s="315"/>
      <c r="B6" s="221" t="s">
        <v>319</v>
      </c>
      <c r="C6" s="221" t="s">
        <v>318</v>
      </c>
      <c r="D6" s="369"/>
      <c r="E6" s="369"/>
      <c r="F6" s="220" t="s">
        <v>317</v>
      </c>
    </row>
    <row r="7" spans="1:6" s="126" customFormat="1" ht="18" customHeight="1" x14ac:dyDescent="0.15">
      <c r="A7" s="449"/>
      <c r="B7" s="127"/>
      <c r="C7" s="127"/>
      <c r="D7" s="218"/>
      <c r="E7" s="218"/>
      <c r="F7" s="217"/>
    </row>
    <row r="8" spans="1:6" s="126" customFormat="1" ht="18" customHeight="1" x14ac:dyDescent="0.15">
      <c r="A8" s="450" t="s">
        <v>316</v>
      </c>
      <c r="B8" s="56">
        <v>5727</v>
      </c>
      <c r="C8" s="140">
        <v>1269.0999999999999</v>
      </c>
      <c r="D8" s="75">
        <v>73405</v>
      </c>
      <c r="E8" s="75">
        <v>64552</v>
      </c>
      <c r="F8" s="125">
        <v>96.8</v>
      </c>
    </row>
    <row r="9" spans="1:6" s="126" customFormat="1" ht="18" customHeight="1" x14ac:dyDescent="0.15">
      <c r="A9" s="451">
        <v>23</v>
      </c>
      <c r="B9" s="75">
        <v>5754</v>
      </c>
      <c r="C9" s="140">
        <v>1275.3</v>
      </c>
      <c r="D9" s="75">
        <v>74123</v>
      </c>
      <c r="E9" s="75">
        <v>65761</v>
      </c>
      <c r="F9" s="125">
        <v>97.2</v>
      </c>
    </row>
    <row r="10" spans="1:6" s="125" customFormat="1" ht="18" customHeight="1" x14ac:dyDescent="0.15">
      <c r="A10" s="391">
        <v>24</v>
      </c>
      <c r="B10" s="75">
        <v>5768</v>
      </c>
      <c r="C10" s="140">
        <v>1279.8</v>
      </c>
      <c r="D10" s="75">
        <v>74850</v>
      </c>
      <c r="E10" s="75">
        <v>67450</v>
      </c>
      <c r="F10" s="125">
        <v>97.3</v>
      </c>
    </row>
    <row r="11" spans="1:6" s="125" customFormat="1" ht="18" customHeight="1" x14ac:dyDescent="0.15">
      <c r="A11" s="451">
        <v>25</v>
      </c>
      <c r="B11" s="75">
        <v>5779</v>
      </c>
      <c r="C11" s="140">
        <v>1285.5</v>
      </c>
      <c r="D11" s="75">
        <v>75574</v>
      </c>
      <c r="E11" s="75">
        <v>68552</v>
      </c>
      <c r="F11" s="125">
        <v>97.4</v>
      </c>
    </row>
    <row r="12" spans="1:6" s="125" customFormat="1" ht="18" customHeight="1" x14ac:dyDescent="0.15">
      <c r="A12" s="410">
        <v>26</v>
      </c>
      <c r="B12" s="56">
        <v>5785</v>
      </c>
      <c r="C12" s="135">
        <v>1289</v>
      </c>
      <c r="D12" s="54">
        <v>75609</v>
      </c>
      <c r="E12" s="54">
        <v>68896</v>
      </c>
      <c r="F12" s="124">
        <v>97.5</v>
      </c>
    </row>
    <row r="13" spans="1:6" s="125" customFormat="1" ht="18" customHeight="1" x14ac:dyDescent="0.15">
      <c r="A13" s="451">
        <v>27</v>
      </c>
      <c r="B13" s="56">
        <v>5802</v>
      </c>
      <c r="C13" s="135">
        <v>1293.5999999999999</v>
      </c>
      <c r="D13" s="54">
        <v>75728</v>
      </c>
      <c r="E13" s="54">
        <v>69213</v>
      </c>
      <c r="F13" s="124">
        <v>97.5</v>
      </c>
    </row>
    <row r="14" spans="1:6" s="125" customFormat="1" ht="18" customHeight="1" x14ac:dyDescent="0.15">
      <c r="A14" s="410">
        <v>28</v>
      </c>
      <c r="B14" s="56">
        <v>5809</v>
      </c>
      <c r="C14" s="135">
        <v>1296.2</v>
      </c>
      <c r="D14" s="54">
        <v>76429</v>
      </c>
      <c r="E14" s="54">
        <v>70314</v>
      </c>
      <c r="F14" s="124">
        <v>97.6</v>
      </c>
    </row>
    <row r="15" spans="1:6" s="125" customFormat="1" ht="18" customHeight="1" x14ac:dyDescent="0.15">
      <c r="A15" s="410">
        <v>29</v>
      </c>
      <c r="B15" s="56">
        <v>5815</v>
      </c>
      <c r="C15" s="135">
        <v>1299</v>
      </c>
      <c r="D15" s="54">
        <v>77093</v>
      </c>
      <c r="E15" s="54">
        <v>71273</v>
      </c>
      <c r="F15" s="124">
        <v>97.7</v>
      </c>
    </row>
    <row r="16" spans="1:6" s="125" customFormat="1" ht="18" customHeight="1" x14ac:dyDescent="0.15">
      <c r="A16" s="410">
        <v>30</v>
      </c>
      <c r="B16" s="56">
        <v>5824</v>
      </c>
      <c r="C16" s="135">
        <v>1301</v>
      </c>
      <c r="D16" s="54">
        <v>77698</v>
      </c>
      <c r="E16" s="54">
        <v>72306</v>
      </c>
      <c r="F16" s="124">
        <v>97.7</v>
      </c>
    </row>
    <row r="17" spans="1:6" s="125" customFormat="1" ht="18" customHeight="1" x14ac:dyDescent="0.15">
      <c r="A17" s="410" t="s">
        <v>337</v>
      </c>
      <c r="B17" s="56">
        <v>5831</v>
      </c>
      <c r="C17" s="135">
        <v>1303</v>
      </c>
      <c r="D17" s="54">
        <v>78020</v>
      </c>
      <c r="E17" s="54">
        <v>73088</v>
      </c>
      <c r="F17" s="124">
        <v>97.8</v>
      </c>
    </row>
    <row r="18" spans="1:6" s="125" customFormat="1" ht="18" customHeight="1" x14ac:dyDescent="0.15">
      <c r="A18" s="410">
        <v>2</v>
      </c>
      <c r="B18" s="56">
        <v>5867</v>
      </c>
      <c r="C18" s="135">
        <v>1305.3</v>
      </c>
      <c r="D18" s="54">
        <v>78249</v>
      </c>
      <c r="E18" s="54">
        <v>73426</v>
      </c>
      <c r="F18" s="124">
        <v>97.8</v>
      </c>
    </row>
    <row r="19" spans="1:6" s="126" customFormat="1" ht="18" customHeight="1" x14ac:dyDescent="0.15">
      <c r="A19" s="74"/>
      <c r="B19" s="452"/>
      <c r="C19" s="216"/>
      <c r="D19" s="216"/>
      <c r="E19" s="216"/>
      <c r="F19" s="216"/>
    </row>
    <row r="20" spans="1:6" s="372" customFormat="1" ht="12" x14ac:dyDescent="0.15">
      <c r="A20" s="372" t="s">
        <v>315</v>
      </c>
    </row>
  </sheetData>
  <mergeCells count="3">
    <mergeCell ref="A5:A6"/>
    <mergeCell ref="D5:D6"/>
    <mergeCell ref="E5:E6"/>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0"/>
  <sheetViews>
    <sheetView zoomScaleNormal="100" workbookViewId="0">
      <selection activeCell="F16" sqref="F16"/>
    </sheetView>
  </sheetViews>
  <sheetFormatPr defaultRowHeight="13.5" x14ac:dyDescent="0.15"/>
  <cols>
    <col min="1" max="3" width="13.625" style="384" customWidth="1"/>
    <col min="4" max="256" width="9" style="384"/>
    <col min="257" max="259" width="13.625" style="384" customWidth="1"/>
    <col min="260" max="512" width="9" style="384"/>
    <col min="513" max="515" width="13.625" style="384" customWidth="1"/>
    <col min="516" max="768" width="9" style="384"/>
    <col min="769" max="771" width="13.625" style="384" customWidth="1"/>
    <col min="772" max="1024" width="9" style="384"/>
    <col min="1025" max="1027" width="13.625" style="384" customWidth="1"/>
    <col min="1028" max="1280" width="9" style="384"/>
    <col min="1281" max="1283" width="13.625" style="384" customWidth="1"/>
    <col min="1284" max="1536" width="9" style="384"/>
    <col min="1537" max="1539" width="13.625" style="384" customWidth="1"/>
    <col min="1540" max="1792" width="9" style="384"/>
    <col min="1793" max="1795" width="13.625" style="384" customWidth="1"/>
    <col min="1796" max="2048" width="9" style="384"/>
    <col min="2049" max="2051" width="13.625" style="384" customWidth="1"/>
    <col min="2052" max="2304" width="9" style="384"/>
    <col min="2305" max="2307" width="13.625" style="384" customWidth="1"/>
    <col min="2308" max="2560" width="9" style="384"/>
    <col min="2561" max="2563" width="13.625" style="384" customWidth="1"/>
    <col min="2564" max="2816" width="9" style="384"/>
    <col min="2817" max="2819" width="13.625" style="384" customWidth="1"/>
    <col min="2820" max="3072" width="9" style="384"/>
    <col min="3073" max="3075" width="13.625" style="384" customWidth="1"/>
    <col min="3076" max="3328" width="9" style="384"/>
    <col min="3329" max="3331" width="13.625" style="384" customWidth="1"/>
    <col min="3332" max="3584" width="9" style="384"/>
    <col min="3585" max="3587" width="13.625" style="384" customWidth="1"/>
    <col min="3588" max="3840" width="9" style="384"/>
    <col min="3841" max="3843" width="13.625" style="384" customWidth="1"/>
    <col min="3844" max="4096" width="9" style="384"/>
    <col min="4097" max="4099" width="13.625" style="384" customWidth="1"/>
    <col min="4100" max="4352" width="9" style="384"/>
    <col min="4353" max="4355" width="13.625" style="384" customWidth="1"/>
    <col min="4356" max="4608" width="9" style="384"/>
    <col min="4609" max="4611" width="13.625" style="384" customWidth="1"/>
    <col min="4612" max="4864" width="9" style="384"/>
    <col min="4865" max="4867" width="13.625" style="384" customWidth="1"/>
    <col min="4868" max="5120" width="9" style="384"/>
    <col min="5121" max="5123" width="13.625" style="384" customWidth="1"/>
    <col min="5124" max="5376" width="9" style="384"/>
    <col min="5377" max="5379" width="13.625" style="384" customWidth="1"/>
    <col min="5380" max="5632" width="9" style="384"/>
    <col min="5633" max="5635" width="13.625" style="384" customWidth="1"/>
    <col min="5636" max="5888" width="9" style="384"/>
    <col min="5889" max="5891" width="13.625" style="384" customWidth="1"/>
    <col min="5892" max="6144" width="9" style="384"/>
    <col min="6145" max="6147" width="13.625" style="384" customWidth="1"/>
    <col min="6148" max="6400" width="9" style="384"/>
    <col min="6401" max="6403" width="13.625" style="384" customWidth="1"/>
    <col min="6404" max="6656" width="9" style="384"/>
    <col min="6657" max="6659" width="13.625" style="384" customWidth="1"/>
    <col min="6660" max="6912" width="9" style="384"/>
    <col min="6913" max="6915" width="13.625" style="384" customWidth="1"/>
    <col min="6916" max="7168" width="9" style="384"/>
    <col min="7169" max="7171" width="13.625" style="384" customWidth="1"/>
    <col min="7172" max="7424" width="9" style="384"/>
    <col min="7425" max="7427" width="13.625" style="384" customWidth="1"/>
    <col min="7428" max="7680" width="9" style="384"/>
    <col min="7681" max="7683" width="13.625" style="384" customWidth="1"/>
    <col min="7684" max="7936" width="9" style="384"/>
    <col min="7937" max="7939" width="13.625" style="384" customWidth="1"/>
    <col min="7940" max="8192" width="9" style="384"/>
    <col min="8193" max="8195" width="13.625" style="384" customWidth="1"/>
    <col min="8196" max="8448" width="9" style="384"/>
    <col min="8449" max="8451" width="13.625" style="384" customWidth="1"/>
    <col min="8452" max="8704" width="9" style="384"/>
    <col min="8705" max="8707" width="13.625" style="384" customWidth="1"/>
    <col min="8708" max="8960" width="9" style="384"/>
    <col min="8961" max="8963" width="13.625" style="384" customWidth="1"/>
    <col min="8964" max="9216" width="9" style="384"/>
    <col min="9217" max="9219" width="13.625" style="384" customWidth="1"/>
    <col min="9220" max="9472" width="9" style="384"/>
    <col min="9473" max="9475" width="13.625" style="384" customWidth="1"/>
    <col min="9476" max="9728" width="9" style="384"/>
    <col min="9729" max="9731" width="13.625" style="384" customWidth="1"/>
    <col min="9732" max="9984" width="9" style="384"/>
    <col min="9985" max="9987" width="13.625" style="384" customWidth="1"/>
    <col min="9988" max="10240" width="9" style="384"/>
    <col min="10241" max="10243" width="13.625" style="384" customWidth="1"/>
    <col min="10244" max="10496" width="9" style="384"/>
    <col min="10497" max="10499" width="13.625" style="384" customWidth="1"/>
    <col min="10500" max="10752" width="9" style="384"/>
    <col min="10753" max="10755" width="13.625" style="384" customWidth="1"/>
    <col min="10756" max="11008" width="9" style="384"/>
    <col min="11009" max="11011" width="13.625" style="384" customWidth="1"/>
    <col min="11012" max="11264" width="9" style="384"/>
    <col min="11265" max="11267" width="13.625" style="384" customWidth="1"/>
    <col min="11268" max="11520" width="9" style="384"/>
    <col min="11521" max="11523" width="13.625" style="384" customWidth="1"/>
    <col min="11524" max="11776" width="9" style="384"/>
    <col min="11777" max="11779" width="13.625" style="384" customWidth="1"/>
    <col min="11780" max="12032" width="9" style="384"/>
    <col min="12033" max="12035" width="13.625" style="384" customWidth="1"/>
    <col min="12036" max="12288" width="9" style="384"/>
    <col min="12289" max="12291" width="13.625" style="384" customWidth="1"/>
    <col min="12292" max="12544" width="9" style="384"/>
    <col min="12545" max="12547" width="13.625" style="384" customWidth="1"/>
    <col min="12548" max="12800" width="9" style="384"/>
    <col min="12801" max="12803" width="13.625" style="384" customWidth="1"/>
    <col min="12804" max="13056" width="9" style="384"/>
    <col min="13057" max="13059" width="13.625" style="384" customWidth="1"/>
    <col min="13060" max="13312" width="9" style="384"/>
    <col min="13313" max="13315" width="13.625" style="384" customWidth="1"/>
    <col min="13316" max="13568" width="9" style="384"/>
    <col min="13569" max="13571" width="13.625" style="384" customWidth="1"/>
    <col min="13572" max="13824" width="9" style="384"/>
    <col min="13825" max="13827" width="13.625" style="384" customWidth="1"/>
    <col min="13828" max="14080" width="9" style="384"/>
    <col min="14081" max="14083" width="13.625" style="384" customWidth="1"/>
    <col min="14084" max="14336" width="9" style="384"/>
    <col min="14337" max="14339" width="13.625" style="384" customWidth="1"/>
    <col min="14340" max="14592" width="9" style="384"/>
    <col min="14593" max="14595" width="13.625" style="384" customWidth="1"/>
    <col min="14596" max="14848" width="9" style="384"/>
    <col min="14849" max="14851" width="13.625" style="384" customWidth="1"/>
    <col min="14852" max="15104" width="9" style="384"/>
    <col min="15105" max="15107" width="13.625" style="384" customWidth="1"/>
    <col min="15108" max="15360" width="9" style="384"/>
    <col min="15361" max="15363" width="13.625" style="384" customWidth="1"/>
    <col min="15364" max="15616" width="9" style="384"/>
    <col min="15617" max="15619" width="13.625" style="384" customWidth="1"/>
    <col min="15620" max="15872" width="9" style="384"/>
    <col min="15873" max="15875" width="13.625" style="384" customWidth="1"/>
    <col min="15876" max="16128" width="9" style="384"/>
    <col min="16129" max="16131" width="13.625" style="384" customWidth="1"/>
    <col min="16132" max="16384" width="9" style="384"/>
  </cols>
  <sheetData>
    <row r="1" spans="1:3" ht="24" customHeight="1" x14ac:dyDescent="0.2">
      <c r="A1" s="385" t="s">
        <v>328</v>
      </c>
    </row>
    <row r="2" spans="1:3" ht="9" customHeight="1" x14ac:dyDescent="0.2">
      <c r="A2" s="385"/>
    </row>
    <row r="3" spans="1:3" x14ac:dyDescent="0.15">
      <c r="A3" s="394" t="s">
        <v>325</v>
      </c>
    </row>
    <row r="4" spans="1:3" ht="6" customHeight="1" x14ac:dyDescent="0.15">
      <c r="A4" s="394"/>
    </row>
    <row r="5" spans="1:3" s="219" customFormat="1" ht="15" customHeight="1" x14ac:dyDescent="0.4">
      <c r="A5" s="314" t="s">
        <v>69</v>
      </c>
      <c r="B5" s="222" t="s">
        <v>327</v>
      </c>
      <c r="C5" s="222" t="s">
        <v>323</v>
      </c>
    </row>
    <row r="6" spans="1:3" s="219" customFormat="1" ht="15" customHeight="1" x14ac:dyDescent="0.4">
      <c r="A6" s="315"/>
      <c r="B6" s="221" t="s">
        <v>319</v>
      </c>
      <c r="C6" s="221" t="s">
        <v>318</v>
      </c>
    </row>
    <row r="7" spans="1:3" s="126" customFormat="1" ht="6" customHeight="1" x14ac:dyDescent="0.15">
      <c r="A7" s="449"/>
      <c r="B7" s="127"/>
      <c r="C7" s="127"/>
    </row>
    <row r="8" spans="1:3" s="126" customFormat="1" ht="17.100000000000001" customHeight="1" x14ac:dyDescent="0.15">
      <c r="A8" s="451" t="s">
        <v>316</v>
      </c>
      <c r="B8" s="75">
        <v>1421</v>
      </c>
      <c r="C8" s="125">
        <v>105.4</v>
      </c>
    </row>
    <row r="9" spans="1:3" s="126" customFormat="1" ht="17.100000000000001" customHeight="1" x14ac:dyDescent="0.15">
      <c r="A9" s="451">
        <v>23</v>
      </c>
      <c r="B9" s="75">
        <v>1449</v>
      </c>
      <c r="C9" s="125">
        <v>108.1</v>
      </c>
    </row>
    <row r="10" spans="1:3" s="125" customFormat="1" ht="17.100000000000001" customHeight="1" x14ac:dyDescent="0.15">
      <c r="A10" s="391">
        <v>24</v>
      </c>
      <c r="B10" s="75">
        <v>1461</v>
      </c>
      <c r="C10" s="125">
        <v>109.4</v>
      </c>
    </row>
    <row r="11" spans="1:3" s="125" customFormat="1" ht="17.100000000000001" customHeight="1" x14ac:dyDescent="0.15">
      <c r="A11" s="451">
        <v>25</v>
      </c>
      <c r="B11" s="75">
        <v>1476</v>
      </c>
      <c r="C11" s="125">
        <v>111.9</v>
      </c>
    </row>
    <row r="12" spans="1:3" s="125" customFormat="1" ht="17.100000000000001" customHeight="1" x14ac:dyDescent="0.15">
      <c r="A12" s="410">
        <v>26</v>
      </c>
      <c r="B12" s="56">
        <v>1487</v>
      </c>
      <c r="C12" s="124">
        <v>120</v>
      </c>
    </row>
    <row r="13" spans="1:3" s="125" customFormat="1" ht="17.100000000000001" customHeight="1" x14ac:dyDescent="0.15">
      <c r="A13" s="451">
        <v>27</v>
      </c>
      <c r="B13" s="56">
        <v>1501</v>
      </c>
      <c r="C13" s="124">
        <v>115.1</v>
      </c>
    </row>
    <row r="14" spans="1:3" s="125" customFormat="1" ht="17.100000000000001" customHeight="1" x14ac:dyDescent="0.15">
      <c r="A14" s="410">
        <v>28</v>
      </c>
      <c r="B14" s="56">
        <v>1523</v>
      </c>
      <c r="C14" s="124">
        <v>117.8</v>
      </c>
    </row>
    <row r="15" spans="1:3" s="125" customFormat="1" ht="17.100000000000001" customHeight="1" x14ac:dyDescent="0.15">
      <c r="A15" s="410">
        <v>29</v>
      </c>
      <c r="B15" s="56">
        <v>1539</v>
      </c>
      <c r="C15" s="124">
        <v>119.1</v>
      </c>
    </row>
    <row r="16" spans="1:3" s="125" customFormat="1" ht="17.100000000000001" customHeight="1" x14ac:dyDescent="0.15">
      <c r="A16" s="410">
        <v>30</v>
      </c>
      <c r="B16" s="56">
        <v>1552</v>
      </c>
      <c r="C16" s="124">
        <v>120.2</v>
      </c>
    </row>
    <row r="17" spans="1:3" s="125" customFormat="1" ht="17.100000000000001" customHeight="1" x14ac:dyDescent="0.15">
      <c r="A17" s="410" t="s">
        <v>337</v>
      </c>
      <c r="B17" s="56">
        <v>1574</v>
      </c>
      <c r="C17" s="124">
        <v>326.3</v>
      </c>
    </row>
    <row r="18" spans="1:3" s="125" customFormat="1" ht="16.5" customHeight="1" x14ac:dyDescent="0.15">
      <c r="A18" s="410">
        <v>2</v>
      </c>
      <c r="B18" s="56">
        <v>1585</v>
      </c>
      <c r="C18" s="124">
        <v>123.7</v>
      </c>
    </row>
    <row r="19" spans="1:3" s="126" customFormat="1" ht="15" customHeight="1" x14ac:dyDescent="0.15">
      <c r="A19" s="453"/>
      <c r="B19" s="454"/>
      <c r="C19" s="224"/>
    </row>
    <row r="20" spans="1:3" s="372" customFormat="1" ht="12" x14ac:dyDescent="0.15">
      <c r="A20" s="372" t="s">
        <v>315</v>
      </c>
    </row>
  </sheetData>
  <mergeCells count="1">
    <mergeCell ref="A5:A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zoomScaleNormal="100" workbookViewId="0">
      <pane ySplit="8" topLeftCell="A9" activePane="bottomLeft" state="frozen"/>
      <selection pane="bottomLeft" activeCell="J12" sqref="J12"/>
    </sheetView>
  </sheetViews>
  <sheetFormatPr defaultRowHeight="13.5" x14ac:dyDescent="0.15"/>
  <cols>
    <col min="1" max="1" width="13.625" style="249" customWidth="1"/>
    <col min="2" max="2" width="7" style="249" customWidth="1"/>
    <col min="3" max="3" width="7.25" style="249" customWidth="1"/>
    <col min="4" max="4" width="7.75" style="249" customWidth="1"/>
    <col min="5" max="5" width="9.875" style="249" customWidth="1"/>
    <col min="6" max="6" width="9.75" style="249" customWidth="1"/>
    <col min="7" max="7" width="7.625" style="249" customWidth="1"/>
    <col min="8" max="8" width="9.625" style="249" customWidth="1"/>
    <col min="9" max="9" width="10.625" style="249" customWidth="1"/>
    <col min="10" max="256" width="9" style="249"/>
    <col min="257" max="257" width="13.625" style="249" customWidth="1"/>
    <col min="258" max="258" width="7" style="249" customWidth="1"/>
    <col min="259" max="259" width="7.25" style="249" customWidth="1"/>
    <col min="260" max="260" width="7.75" style="249" customWidth="1"/>
    <col min="261" max="261" width="9.875" style="249" customWidth="1"/>
    <col min="262" max="262" width="9.75" style="249" customWidth="1"/>
    <col min="263" max="263" width="7.625" style="249" customWidth="1"/>
    <col min="264" max="264" width="9.625" style="249" customWidth="1"/>
    <col min="265" max="265" width="10.625" style="249" customWidth="1"/>
    <col min="266" max="512" width="9" style="249"/>
    <col min="513" max="513" width="13.625" style="249" customWidth="1"/>
    <col min="514" max="514" width="7" style="249" customWidth="1"/>
    <col min="515" max="515" width="7.25" style="249" customWidth="1"/>
    <col min="516" max="516" width="7.75" style="249" customWidth="1"/>
    <col min="517" max="517" width="9.875" style="249" customWidth="1"/>
    <col min="518" max="518" width="9.75" style="249" customWidth="1"/>
    <col min="519" max="519" width="7.625" style="249" customWidth="1"/>
    <col min="520" max="520" width="9.625" style="249" customWidth="1"/>
    <col min="521" max="521" width="10.625" style="249" customWidth="1"/>
    <col min="522" max="768" width="9" style="249"/>
    <col min="769" max="769" width="13.625" style="249" customWidth="1"/>
    <col min="770" max="770" width="7" style="249" customWidth="1"/>
    <col min="771" max="771" width="7.25" style="249" customWidth="1"/>
    <col min="772" max="772" width="7.75" style="249" customWidth="1"/>
    <col min="773" max="773" width="9.875" style="249" customWidth="1"/>
    <col min="774" max="774" width="9.75" style="249" customWidth="1"/>
    <col min="775" max="775" width="7.625" style="249" customWidth="1"/>
    <col min="776" max="776" width="9.625" style="249" customWidth="1"/>
    <col min="777" max="777" width="10.625" style="249" customWidth="1"/>
    <col min="778" max="1024" width="9" style="249"/>
    <col min="1025" max="1025" width="13.625" style="249" customWidth="1"/>
    <col min="1026" max="1026" width="7" style="249" customWidth="1"/>
    <col min="1027" max="1027" width="7.25" style="249" customWidth="1"/>
    <col min="1028" max="1028" width="7.75" style="249" customWidth="1"/>
    <col min="1029" max="1029" width="9.875" style="249" customWidth="1"/>
    <col min="1030" max="1030" width="9.75" style="249" customWidth="1"/>
    <col min="1031" max="1031" width="7.625" style="249" customWidth="1"/>
    <col min="1032" max="1032" width="9.625" style="249" customWidth="1"/>
    <col min="1033" max="1033" width="10.625" style="249" customWidth="1"/>
    <col min="1034" max="1280" width="9" style="249"/>
    <col min="1281" max="1281" width="13.625" style="249" customWidth="1"/>
    <col min="1282" max="1282" width="7" style="249" customWidth="1"/>
    <col min="1283" max="1283" width="7.25" style="249" customWidth="1"/>
    <col min="1284" max="1284" width="7.75" style="249" customWidth="1"/>
    <col min="1285" max="1285" width="9.875" style="249" customWidth="1"/>
    <col min="1286" max="1286" width="9.75" style="249" customWidth="1"/>
    <col min="1287" max="1287" width="7.625" style="249" customWidth="1"/>
    <col min="1288" max="1288" width="9.625" style="249" customWidth="1"/>
    <col min="1289" max="1289" width="10.625" style="249" customWidth="1"/>
    <col min="1290" max="1536" width="9" style="249"/>
    <col min="1537" max="1537" width="13.625" style="249" customWidth="1"/>
    <col min="1538" max="1538" width="7" style="249" customWidth="1"/>
    <col min="1539" max="1539" width="7.25" style="249" customWidth="1"/>
    <col min="1540" max="1540" width="7.75" style="249" customWidth="1"/>
    <col min="1541" max="1541" width="9.875" style="249" customWidth="1"/>
    <col min="1542" max="1542" width="9.75" style="249" customWidth="1"/>
    <col min="1543" max="1543" width="7.625" style="249" customWidth="1"/>
    <col min="1544" max="1544" width="9.625" style="249" customWidth="1"/>
    <col min="1545" max="1545" width="10.625" style="249" customWidth="1"/>
    <col min="1546" max="1792" width="9" style="249"/>
    <col min="1793" max="1793" width="13.625" style="249" customWidth="1"/>
    <col min="1794" max="1794" width="7" style="249" customWidth="1"/>
    <col min="1795" max="1795" width="7.25" style="249" customWidth="1"/>
    <col min="1796" max="1796" width="7.75" style="249" customWidth="1"/>
    <col min="1797" max="1797" width="9.875" style="249" customWidth="1"/>
    <col min="1798" max="1798" width="9.75" style="249" customWidth="1"/>
    <col min="1799" max="1799" width="7.625" style="249" customWidth="1"/>
    <col min="1800" max="1800" width="9.625" style="249" customWidth="1"/>
    <col min="1801" max="1801" width="10.625" style="249" customWidth="1"/>
    <col min="1802" max="2048" width="9" style="249"/>
    <col min="2049" max="2049" width="13.625" style="249" customWidth="1"/>
    <col min="2050" max="2050" width="7" style="249" customWidth="1"/>
    <col min="2051" max="2051" width="7.25" style="249" customWidth="1"/>
    <col min="2052" max="2052" width="7.75" style="249" customWidth="1"/>
    <col min="2053" max="2053" width="9.875" style="249" customWidth="1"/>
    <col min="2054" max="2054" width="9.75" style="249" customWidth="1"/>
    <col min="2055" max="2055" width="7.625" style="249" customWidth="1"/>
    <col min="2056" max="2056" width="9.625" style="249" customWidth="1"/>
    <col min="2057" max="2057" width="10.625" style="249" customWidth="1"/>
    <col min="2058" max="2304" width="9" style="249"/>
    <col min="2305" max="2305" width="13.625" style="249" customWidth="1"/>
    <col min="2306" max="2306" width="7" style="249" customWidth="1"/>
    <col min="2307" max="2307" width="7.25" style="249" customWidth="1"/>
    <col min="2308" max="2308" width="7.75" style="249" customWidth="1"/>
    <col min="2309" max="2309" width="9.875" style="249" customWidth="1"/>
    <col min="2310" max="2310" width="9.75" style="249" customWidth="1"/>
    <col min="2311" max="2311" width="7.625" style="249" customWidth="1"/>
    <col min="2312" max="2312" width="9.625" style="249" customWidth="1"/>
    <col min="2313" max="2313" width="10.625" style="249" customWidth="1"/>
    <col min="2314" max="2560" width="9" style="249"/>
    <col min="2561" max="2561" width="13.625" style="249" customWidth="1"/>
    <col min="2562" max="2562" width="7" style="249" customWidth="1"/>
    <col min="2563" max="2563" width="7.25" style="249" customWidth="1"/>
    <col min="2564" max="2564" width="7.75" style="249" customWidth="1"/>
    <col min="2565" max="2565" width="9.875" style="249" customWidth="1"/>
    <col min="2566" max="2566" width="9.75" style="249" customWidth="1"/>
    <col min="2567" max="2567" width="7.625" style="249" customWidth="1"/>
    <col min="2568" max="2568" width="9.625" style="249" customWidth="1"/>
    <col min="2569" max="2569" width="10.625" style="249" customWidth="1"/>
    <col min="2570" max="2816" width="9" style="249"/>
    <col min="2817" max="2817" width="13.625" style="249" customWidth="1"/>
    <col min="2818" max="2818" width="7" style="249" customWidth="1"/>
    <col min="2819" max="2819" width="7.25" style="249" customWidth="1"/>
    <col min="2820" max="2820" width="7.75" style="249" customWidth="1"/>
    <col min="2821" max="2821" width="9.875" style="249" customWidth="1"/>
    <col min="2822" max="2822" width="9.75" style="249" customWidth="1"/>
    <col min="2823" max="2823" width="7.625" style="249" customWidth="1"/>
    <col min="2824" max="2824" width="9.625" style="249" customWidth="1"/>
    <col min="2825" max="2825" width="10.625" style="249" customWidth="1"/>
    <col min="2826" max="3072" width="9" style="249"/>
    <col min="3073" max="3073" width="13.625" style="249" customWidth="1"/>
    <col min="3074" max="3074" width="7" style="249" customWidth="1"/>
    <col min="3075" max="3075" width="7.25" style="249" customWidth="1"/>
    <col min="3076" max="3076" width="7.75" style="249" customWidth="1"/>
    <col min="3077" max="3077" width="9.875" style="249" customWidth="1"/>
    <col min="3078" max="3078" width="9.75" style="249" customWidth="1"/>
    <col min="3079" max="3079" width="7.625" style="249" customWidth="1"/>
    <col min="3080" max="3080" width="9.625" style="249" customWidth="1"/>
    <col min="3081" max="3081" width="10.625" style="249" customWidth="1"/>
    <col min="3082" max="3328" width="9" style="249"/>
    <col min="3329" max="3329" width="13.625" style="249" customWidth="1"/>
    <col min="3330" max="3330" width="7" style="249" customWidth="1"/>
    <col min="3331" max="3331" width="7.25" style="249" customWidth="1"/>
    <col min="3332" max="3332" width="7.75" style="249" customWidth="1"/>
    <col min="3333" max="3333" width="9.875" style="249" customWidth="1"/>
    <col min="3334" max="3334" width="9.75" style="249" customWidth="1"/>
    <col min="3335" max="3335" width="7.625" style="249" customWidth="1"/>
    <col min="3336" max="3336" width="9.625" style="249" customWidth="1"/>
    <col min="3337" max="3337" width="10.625" style="249" customWidth="1"/>
    <col min="3338" max="3584" width="9" style="249"/>
    <col min="3585" max="3585" width="13.625" style="249" customWidth="1"/>
    <col min="3586" max="3586" width="7" style="249" customWidth="1"/>
    <col min="3587" max="3587" width="7.25" style="249" customWidth="1"/>
    <col min="3588" max="3588" width="7.75" style="249" customWidth="1"/>
    <col min="3589" max="3589" width="9.875" style="249" customWidth="1"/>
    <col min="3590" max="3590" width="9.75" style="249" customWidth="1"/>
    <col min="3591" max="3591" width="7.625" style="249" customWidth="1"/>
    <col min="3592" max="3592" width="9.625" style="249" customWidth="1"/>
    <col min="3593" max="3593" width="10.625" style="249" customWidth="1"/>
    <col min="3594" max="3840" width="9" style="249"/>
    <col min="3841" max="3841" width="13.625" style="249" customWidth="1"/>
    <col min="3842" max="3842" width="7" style="249" customWidth="1"/>
    <col min="3843" max="3843" width="7.25" style="249" customWidth="1"/>
    <col min="3844" max="3844" width="7.75" style="249" customWidth="1"/>
    <col min="3845" max="3845" width="9.875" style="249" customWidth="1"/>
    <col min="3846" max="3846" width="9.75" style="249" customWidth="1"/>
    <col min="3847" max="3847" width="7.625" style="249" customWidth="1"/>
    <col min="3848" max="3848" width="9.625" style="249" customWidth="1"/>
    <col min="3849" max="3849" width="10.625" style="249" customWidth="1"/>
    <col min="3850" max="4096" width="9" style="249"/>
    <col min="4097" max="4097" width="13.625" style="249" customWidth="1"/>
    <col min="4098" max="4098" width="7" style="249" customWidth="1"/>
    <col min="4099" max="4099" width="7.25" style="249" customWidth="1"/>
    <col min="4100" max="4100" width="7.75" style="249" customWidth="1"/>
    <col min="4101" max="4101" width="9.875" style="249" customWidth="1"/>
    <col min="4102" max="4102" width="9.75" style="249" customWidth="1"/>
    <col min="4103" max="4103" width="7.625" style="249" customWidth="1"/>
    <col min="4104" max="4104" width="9.625" style="249" customWidth="1"/>
    <col min="4105" max="4105" width="10.625" style="249" customWidth="1"/>
    <col min="4106" max="4352" width="9" style="249"/>
    <col min="4353" max="4353" width="13.625" style="249" customWidth="1"/>
    <col min="4354" max="4354" width="7" style="249" customWidth="1"/>
    <col min="4355" max="4355" width="7.25" style="249" customWidth="1"/>
    <col min="4356" max="4356" width="7.75" style="249" customWidth="1"/>
    <col min="4357" max="4357" width="9.875" style="249" customWidth="1"/>
    <col min="4358" max="4358" width="9.75" style="249" customWidth="1"/>
    <col min="4359" max="4359" width="7.625" style="249" customWidth="1"/>
    <col min="4360" max="4360" width="9.625" style="249" customWidth="1"/>
    <col min="4361" max="4361" width="10.625" style="249" customWidth="1"/>
    <col min="4362" max="4608" width="9" style="249"/>
    <col min="4609" max="4609" width="13.625" style="249" customWidth="1"/>
    <col min="4610" max="4610" width="7" style="249" customWidth="1"/>
    <col min="4611" max="4611" width="7.25" style="249" customWidth="1"/>
    <col min="4612" max="4612" width="7.75" style="249" customWidth="1"/>
    <col min="4613" max="4613" width="9.875" style="249" customWidth="1"/>
    <col min="4614" max="4614" width="9.75" style="249" customWidth="1"/>
    <col min="4615" max="4615" width="7.625" style="249" customWidth="1"/>
    <col min="4616" max="4616" width="9.625" style="249" customWidth="1"/>
    <col min="4617" max="4617" width="10.625" style="249" customWidth="1"/>
    <col min="4618" max="4864" width="9" style="249"/>
    <col min="4865" max="4865" width="13.625" style="249" customWidth="1"/>
    <col min="4866" max="4866" width="7" style="249" customWidth="1"/>
    <col min="4867" max="4867" width="7.25" style="249" customWidth="1"/>
    <col min="4868" max="4868" width="7.75" style="249" customWidth="1"/>
    <col min="4869" max="4869" width="9.875" style="249" customWidth="1"/>
    <col min="4870" max="4870" width="9.75" style="249" customWidth="1"/>
    <col min="4871" max="4871" width="7.625" style="249" customWidth="1"/>
    <col min="4872" max="4872" width="9.625" style="249" customWidth="1"/>
    <col min="4873" max="4873" width="10.625" style="249" customWidth="1"/>
    <col min="4874" max="5120" width="9" style="249"/>
    <col min="5121" max="5121" width="13.625" style="249" customWidth="1"/>
    <col min="5122" max="5122" width="7" style="249" customWidth="1"/>
    <col min="5123" max="5123" width="7.25" style="249" customWidth="1"/>
    <col min="5124" max="5124" width="7.75" style="249" customWidth="1"/>
    <col min="5125" max="5125" width="9.875" style="249" customWidth="1"/>
    <col min="5126" max="5126" width="9.75" style="249" customWidth="1"/>
    <col min="5127" max="5127" width="7.625" style="249" customWidth="1"/>
    <col min="5128" max="5128" width="9.625" style="249" customWidth="1"/>
    <col min="5129" max="5129" width="10.625" style="249" customWidth="1"/>
    <col min="5130" max="5376" width="9" style="249"/>
    <col min="5377" max="5377" width="13.625" style="249" customWidth="1"/>
    <col min="5378" max="5378" width="7" style="249" customWidth="1"/>
    <col min="5379" max="5379" width="7.25" style="249" customWidth="1"/>
    <col min="5380" max="5380" width="7.75" style="249" customWidth="1"/>
    <col min="5381" max="5381" width="9.875" style="249" customWidth="1"/>
    <col min="5382" max="5382" width="9.75" style="249" customWidth="1"/>
    <col min="5383" max="5383" width="7.625" style="249" customWidth="1"/>
    <col min="5384" max="5384" width="9.625" style="249" customWidth="1"/>
    <col min="5385" max="5385" width="10.625" style="249" customWidth="1"/>
    <col min="5386" max="5632" width="9" style="249"/>
    <col min="5633" max="5633" width="13.625" style="249" customWidth="1"/>
    <col min="5634" max="5634" width="7" style="249" customWidth="1"/>
    <col min="5635" max="5635" width="7.25" style="249" customWidth="1"/>
    <col min="5636" max="5636" width="7.75" style="249" customWidth="1"/>
    <col min="5637" max="5637" width="9.875" style="249" customWidth="1"/>
    <col min="5638" max="5638" width="9.75" style="249" customWidth="1"/>
    <col min="5639" max="5639" width="7.625" style="249" customWidth="1"/>
    <col min="5640" max="5640" width="9.625" style="249" customWidth="1"/>
    <col min="5641" max="5641" width="10.625" style="249" customWidth="1"/>
    <col min="5642" max="5888" width="9" style="249"/>
    <col min="5889" max="5889" width="13.625" style="249" customWidth="1"/>
    <col min="5890" max="5890" width="7" style="249" customWidth="1"/>
    <col min="5891" max="5891" width="7.25" style="249" customWidth="1"/>
    <col min="5892" max="5892" width="7.75" style="249" customWidth="1"/>
    <col min="5893" max="5893" width="9.875" style="249" customWidth="1"/>
    <col min="5894" max="5894" width="9.75" style="249" customWidth="1"/>
    <col min="5895" max="5895" width="7.625" style="249" customWidth="1"/>
    <col min="5896" max="5896" width="9.625" style="249" customWidth="1"/>
    <col min="5897" max="5897" width="10.625" style="249" customWidth="1"/>
    <col min="5898" max="6144" width="9" style="249"/>
    <col min="6145" max="6145" width="13.625" style="249" customWidth="1"/>
    <col min="6146" max="6146" width="7" style="249" customWidth="1"/>
    <col min="6147" max="6147" width="7.25" style="249" customWidth="1"/>
    <col min="6148" max="6148" width="7.75" style="249" customWidth="1"/>
    <col min="6149" max="6149" width="9.875" style="249" customWidth="1"/>
    <col min="6150" max="6150" width="9.75" style="249" customWidth="1"/>
    <col min="6151" max="6151" width="7.625" style="249" customWidth="1"/>
    <col min="6152" max="6152" width="9.625" style="249" customWidth="1"/>
    <col min="6153" max="6153" width="10.625" style="249" customWidth="1"/>
    <col min="6154" max="6400" width="9" style="249"/>
    <col min="6401" max="6401" width="13.625" style="249" customWidth="1"/>
    <col min="6402" max="6402" width="7" style="249" customWidth="1"/>
    <col min="6403" max="6403" width="7.25" style="249" customWidth="1"/>
    <col min="6404" max="6404" width="7.75" style="249" customWidth="1"/>
    <col min="6405" max="6405" width="9.875" style="249" customWidth="1"/>
    <col min="6406" max="6406" width="9.75" style="249" customWidth="1"/>
    <col min="6407" max="6407" width="7.625" style="249" customWidth="1"/>
    <col min="6408" max="6408" width="9.625" style="249" customWidth="1"/>
    <col min="6409" max="6409" width="10.625" style="249" customWidth="1"/>
    <col min="6410" max="6656" width="9" style="249"/>
    <col min="6657" max="6657" width="13.625" style="249" customWidth="1"/>
    <col min="6658" max="6658" width="7" style="249" customWidth="1"/>
    <col min="6659" max="6659" width="7.25" style="249" customWidth="1"/>
    <col min="6660" max="6660" width="7.75" style="249" customWidth="1"/>
    <col min="6661" max="6661" width="9.875" style="249" customWidth="1"/>
    <col min="6662" max="6662" width="9.75" style="249" customWidth="1"/>
    <col min="6663" max="6663" width="7.625" style="249" customWidth="1"/>
    <col min="6664" max="6664" width="9.625" style="249" customWidth="1"/>
    <col min="6665" max="6665" width="10.625" style="249" customWidth="1"/>
    <col min="6666" max="6912" width="9" style="249"/>
    <col min="6913" max="6913" width="13.625" style="249" customWidth="1"/>
    <col min="6914" max="6914" width="7" style="249" customWidth="1"/>
    <col min="6915" max="6915" width="7.25" style="249" customWidth="1"/>
    <col min="6916" max="6916" width="7.75" style="249" customWidth="1"/>
    <col min="6917" max="6917" width="9.875" style="249" customWidth="1"/>
    <col min="6918" max="6918" width="9.75" style="249" customWidth="1"/>
    <col min="6919" max="6919" width="7.625" style="249" customWidth="1"/>
    <col min="6920" max="6920" width="9.625" style="249" customWidth="1"/>
    <col min="6921" max="6921" width="10.625" style="249" customWidth="1"/>
    <col min="6922" max="7168" width="9" style="249"/>
    <col min="7169" max="7169" width="13.625" style="249" customWidth="1"/>
    <col min="7170" max="7170" width="7" style="249" customWidth="1"/>
    <col min="7171" max="7171" width="7.25" style="249" customWidth="1"/>
    <col min="7172" max="7172" width="7.75" style="249" customWidth="1"/>
    <col min="7173" max="7173" width="9.875" style="249" customWidth="1"/>
    <col min="7174" max="7174" width="9.75" style="249" customWidth="1"/>
    <col min="7175" max="7175" width="7.625" style="249" customWidth="1"/>
    <col min="7176" max="7176" width="9.625" style="249" customWidth="1"/>
    <col min="7177" max="7177" width="10.625" style="249" customWidth="1"/>
    <col min="7178" max="7424" width="9" style="249"/>
    <col min="7425" max="7425" width="13.625" style="249" customWidth="1"/>
    <col min="7426" max="7426" width="7" style="249" customWidth="1"/>
    <col min="7427" max="7427" width="7.25" style="249" customWidth="1"/>
    <col min="7428" max="7428" width="7.75" style="249" customWidth="1"/>
    <col min="7429" max="7429" width="9.875" style="249" customWidth="1"/>
    <col min="7430" max="7430" width="9.75" style="249" customWidth="1"/>
    <col min="7431" max="7431" width="7.625" style="249" customWidth="1"/>
    <col min="7432" max="7432" width="9.625" style="249" customWidth="1"/>
    <col min="7433" max="7433" width="10.625" style="249" customWidth="1"/>
    <col min="7434" max="7680" width="9" style="249"/>
    <col min="7681" max="7681" width="13.625" style="249" customWidth="1"/>
    <col min="7682" max="7682" width="7" style="249" customWidth="1"/>
    <col min="7683" max="7683" width="7.25" style="249" customWidth="1"/>
    <col min="7684" max="7684" width="7.75" style="249" customWidth="1"/>
    <col min="7685" max="7685" width="9.875" style="249" customWidth="1"/>
    <col min="7686" max="7686" width="9.75" style="249" customWidth="1"/>
    <col min="7687" max="7687" width="7.625" style="249" customWidth="1"/>
    <col min="7688" max="7688" width="9.625" style="249" customWidth="1"/>
    <col min="7689" max="7689" width="10.625" style="249" customWidth="1"/>
    <col min="7690" max="7936" width="9" style="249"/>
    <col min="7937" max="7937" width="13.625" style="249" customWidth="1"/>
    <col min="7938" max="7938" width="7" style="249" customWidth="1"/>
    <col min="7939" max="7939" width="7.25" style="249" customWidth="1"/>
    <col min="7940" max="7940" width="7.75" style="249" customWidth="1"/>
    <col min="7941" max="7941" width="9.875" style="249" customWidth="1"/>
    <col min="7942" max="7942" width="9.75" style="249" customWidth="1"/>
    <col min="7943" max="7943" width="7.625" style="249" customWidth="1"/>
    <col min="7944" max="7944" width="9.625" style="249" customWidth="1"/>
    <col min="7945" max="7945" width="10.625" style="249" customWidth="1"/>
    <col min="7946" max="8192" width="9" style="249"/>
    <col min="8193" max="8193" width="13.625" style="249" customWidth="1"/>
    <col min="8194" max="8194" width="7" style="249" customWidth="1"/>
    <col min="8195" max="8195" width="7.25" style="249" customWidth="1"/>
    <col min="8196" max="8196" width="7.75" style="249" customWidth="1"/>
    <col min="8197" max="8197" width="9.875" style="249" customWidth="1"/>
    <col min="8198" max="8198" width="9.75" style="249" customWidth="1"/>
    <col min="8199" max="8199" width="7.625" style="249" customWidth="1"/>
    <col min="8200" max="8200" width="9.625" style="249" customWidth="1"/>
    <col min="8201" max="8201" width="10.625" style="249" customWidth="1"/>
    <col min="8202" max="8448" width="9" style="249"/>
    <col min="8449" max="8449" width="13.625" style="249" customWidth="1"/>
    <col min="8450" max="8450" width="7" style="249" customWidth="1"/>
    <col min="8451" max="8451" width="7.25" style="249" customWidth="1"/>
    <col min="8452" max="8452" width="7.75" style="249" customWidth="1"/>
    <col min="8453" max="8453" width="9.875" style="249" customWidth="1"/>
    <col min="8454" max="8454" width="9.75" style="249" customWidth="1"/>
    <col min="8455" max="8455" width="7.625" style="249" customWidth="1"/>
    <col min="8456" max="8456" width="9.625" style="249" customWidth="1"/>
    <col min="8457" max="8457" width="10.625" style="249" customWidth="1"/>
    <col min="8458" max="8704" width="9" style="249"/>
    <col min="8705" max="8705" width="13.625" style="249" customWidth="1"/>
    <col min="8706" max="8706" width="7" style="249" customWidth="1"/>
    <col min="8707" max="8707" width="7.25" style="249" customWidth="1"/>
    <col min="8708" max="8708" width="7.75" style="249" customWidth="1"/>
    <col min="8709" max="8709" width="9.875" style="249" customWidth="1"/>
    <col min="8710" max="8710" width="9.75" style="249" customWidth="1"/>
    <col min="8711" max="8711" width="7.625" style="249" customWidth="1"/>
    <col min="8712" max="8712" width="9.625" style="249" customWidth="1"/>
    <col min="8713" max="8713" width="10.625" style="249" customWidth="1"/>
    <col min="8714" max="8960" width="9" style="249"/>
    <col min="8961" max="8961" width="13.625" style="249" customWidth="1"/>
    <col min="8962" max="8962" width="7" style="249" customWidth="1"/>
    <col min="8963" max="8963" width="7.25" style="249" customWidth="1"/>
    <col min="8964" max="8964" width="7.75" style="249" customWidth="1"/>
    <col min="8965" max="8965" width="9.875" style="249" customWidth="1"/>
    <col min="8966" max="8966" width="9.75" style="249" customWidth="1"/>
    <col min="8967" max="8967" width="7.625" style="249" customWidth="1"/>
    <col min="8968" max="8968" width="9.625" style="249" customWidth="1"/>
    <col min="8969" max="8969" width="10.625" style="249" customWidth="1"/>
    <col min="8970" max="9216" width="9" style="249"/>
    <col min="9217" max="9217" width="13.625" style="249" customWidth="1"/>
    <col min="9218" max="9218" width="7" style="249" customWidth="1"/>
    <col min="9219" max="9219" width="7.25" style="249" customWidth="1"/>
    <col min="9220" max="9220" width="7.75" style="249" customWidth="1"/>
    <col min="9221" max="9221" width="9.875" style="249" customWidth="1"/>
    <col min="9222" max="9222" width="9.75" style="249" customWidth="1"/>
    <col min="9223" max="9223" width="7.625" style="249" customWidth="1"/>
    <col min="9224" max="9224" width="9.625" style="249" customWidth="1"/>
    <col min="9225" max="9225" width="10.625" style="249" customWidth="1"/>
    <col min="9226" max="9472" width="9" style="249"/>
    <col min="9473" max="9473" width="13.625" style="249" customWidth="1"/>
    <col min="9474" max="9474" width="7" style="249" customWidth="1"/>
    <col min="9475" max="9475" width="7.25" style="249" customWidth="1"/>
    <col min="9476" max="9476" width="7.75" style="249" customWidth="1"/>
    <col min="9477" max="9477" width="9.875" style="249" customWidth="1"/>
    <col min="9478" max="9478" width="9.75" style="249" customWidth="1"/>
    <col min="9479" max="9479" width="7.625" style="249" customWidth="1"/>
    <col min="9480" max="9480" width="9.625" style="249" customWidth="1"/>
    <col min="9481" max="9481" width="10.625" style="249" customWidth="1"/>
    <col min="9482" max="9728" width="9" style="249"/>
    <col min="9729" max="9729" width="13.625" style="249" customWidth="1"/>
    <col min="9730" max="9730" width="7" style="249" customWidth="1"/>
    <col min="9731" max="9731" width="7.25" style="249" customWidth="1"/>
    <col min="9732" max="9732" width="7.75" style="249" customWidth="1"/>
    <col min="9733" max="9733" width="9.875" style="249" customWidth="1"/>
    <col min="9734" max="9734" width="9.75" style="249" customWidth="1"/>
    <col min="9735" max="9735" width="7.625" style="249" customWidth="1"/>
    <col min="9736" max="9736" width="9.625" style="249" customWidth="1"/>
    <col min="9737" max="9737" width="10.625" style="249" customWidth="1"/>
    <col min="9738" max="9984" width="9" style="249"/>
    <col min="9985" max="9985" width="13.625" style="249" customWidth="1"/>
    <col min="9986" max="9986" width="7" style="249" customWidth="1"/>
    <col min="9987" max="9987" width="7.25" style="249" customWidth="1"/>
    <col min="9988" max="9988" width="7.75" style="249" customWidth="1"/>
    <col min="9989" max="9989" width="9.875" style="249" customWidth="1"/>
    <col min="9990" max="9990" width="9.75" style="249" customWidth="1"/>
    <col min="9991" max="9991" width="7.625" style="249" customWidth="1"/>
    <col min="9992" max="9992" width="9.625" style="249" customWidth="1"/>
    <col min="9993" max="9993" width="10.625" style="249" customWidth="1"/>
    <col min="9994" max="10240" width="9" style="249"/>
    <col min="10241" max="10241" width="13.625" style="249" customWidth="1"/>
    <col min="10242" max="10242" width="7" style="249" customWidth="1"/>
    <col min="10243" max="10243" width="7.25" style="249" customWidth="1"/>
    <col min="10244" max="10244" width="7.75" style="249" customWidth="1"/>
    <col min="10245" max="10245" width="9.875" style="249" customWidth="1"/>
    <col min="10246" max="10246" width="9.75" style="249" customWidth="1"/>
    <col min="10247" max="10247" width="7.625" style="249" customWidth="1"/>
    <col min="10248" max="10248" width="9.625" style="249" customWidth="1"/>
    <col min="10249" max="10249" width="10.625" style="249" customWidth="1"/>
    <col min="10250" max="10496" width="9" style="249"/>
    <col min="10497" max="10497" width="13.625" style="249" customWidth="1"/>
    <col min="10498" max="10498" width="7" style="249" customWidth="1"/>
    <col min="10499" max="10499" width="7.25" style="249" customWidth="1"/>
    <col min="10500" max="10500" width="7.75" style="249" customWidth="1"/>
    <col min="10501" max="10501" width="9.875" style="249" customWidth="1"/>
    <col min="10502" max="10502" width="9.75" style="249" customWidth="1"/>
    <col min="10503" max="10503" width="7.625" style="249" customWidth="1"/>
    <col min="10504" max="10504" width="9.625" style="249" customWidth="1"/>
    <col min="10505" max="10505" width="10.625" style="249" customWidth="1"/>
    <col min="10506" max="10752" width="9" style="249"/>
    <col min="10753" max="10753" width="13.625" style="249" customWidth="1"/>
    <col min="10754" max="10754" width="7" style="249" customWidth="1"/>
    <col min="10755" max="10755" width="7.25" style="249" customWidth="1"/>
    <col min="10756" max="10756" width="7.75" style="249" customWidth="1"/>
    <col min="10757" max="10757" width="9.875" style="249" customWidth="1"/>
    <col min="10758" max="10758" width="9.75" style="249" customWidth="1"/>
    <col min="10759" max="10759" width="7.625" style="249" customWidth="1"/>
    <col min="10760" max="10760" width="9.625" style="249" customWidth="1"/>
    <col min="10761" max="10761" width="10.625" style="249" customWidth="1"/>
    <col min="10762" max="11008" width="9" style="249"/>
    <col min="11009" max="11009" width="13.625" style="249" customWidth="1"/>
    <col min="11010" max="11010" width="7" style="249" customWidth="1"/>
    <col min="11011" max="11011" width="7.25" style="249" customWidth="1"/>
    <col min="11012" max="11012" width="7.75" style="249" customWidth="1"/>
    <col min="11013" max="11013" width="9.875" style="249" customWidth="1"/>
    <col min="11014" max="11014" width="9.75" style="249" customWidth="1"/>
    <col min="11015" max="11015" width="7.625" style="249" customWidth="1"/>
    <col min="11016" max="11016" width="9.625" style="249" customWidth="1"/>
    <col min="11017" max="11017" width="10.625" style="249" customWidth="1"/>
    <col min="11018" max="11264" width="9" style="249"/>
    <col min="11265" max="11265" width="13.625" style="249" customWidth="1"/>
    <col min="11266" max="11266" width="7" style="249" customWidth="1"/>
    <col min="11267" max="11267" width="7.25" style="249" customWidth="1"/>
    <col min="11268" max="11268" width="7.75" style="249" customWidth="1"/>
    <col min="11269" max="11269" width="9.875" style="249" customWidth="1"/>
    <col min="11270" max="11270" width="9.75" style="249" customWidth="1"/>
    <col min="11271" max="11271" width="7.625" style="249" customWidth="1"/>
    <col min="11272" max="11272" width="9.625" style="249" customWidth="1"/>
    <col min="11273" max="11273" width="10.625" style="249" customWidth="1"/>
    <col min="11274" max="11520" width="9" style="249"/>
    <col min="11521" max="11521" width="13.625" style="249" customWidth="1"/>
    <col min="11522" max="11522" width="7" style="249" customWidth="1"/>
    <col min="11523" max="11523" width="7.25" style="249" customWidth="1"/>
    <col min="11524" max="11524" width="7.75" style="249" customWidth="1"/>
    <col min="11525" max="11525" width="9.875" style="249" customWidth="1"/>
    <col min="11526" max="11526" width="9.75" style="249" customWidth="1"/>
    <col min="11527" max="11527" width="7.625" style="249" customWidth="1"/>
    <col min="11528" max="11528" width="9.625" style="249" customWidth="1"/>
    <col min="11529" max="11529" width="10.625" style="249" customWidth="1"/>
    <col min="11530" max="11776" width="9" style="249"/>
    <col min="11777" max="11777" width="13.625" style="249" customWidth="1"/>
    <col min="11778" max="11778" width="7" style="249" customWidth="1"/>
    <col min="11779" max="11779" width="7.25" style="249" customWidth="1"/>
    <col min="11780" max="11780" width="7.75" style="249" customWidth="1"/>
    <col min="11781" max="11781" width="9.875" style="249" customWidth="1"/>
    <col min="11782" max="11782" width="9.75" style="249" customWidth="1"/>
    <col min="11783" max="11783" width="7.625" style="249" customWidth="1"/>
    <col min="11784" max="11784" width="9.625" style="249" customWidth="1"/>
    <col min="11785" max="11785" width="10.625" style="249" customWidth="1"/>
    <col min="11786" max="12032" width="9" style="249"/>
    <col min="12033" max="12033" width="13.625" style="249" customWidth="1"/>
    <col min="12034" max="12034" width="7" style="249" customWidth="1"/>
    <col min="12035" max="12035" width="7.25" style="249" customWidth="1"/>
    <col min="12036" max="12036" width="7.75" style="249" customWidth="1"/>
    <col min="12037" max="12037" width="9.875" style="249" customWidth="1"/>
    <col min="12038" max="12038" width="9.75" style="249" customWidth="1"/>
    <col min="12039" max="12039" width="7.625" style="249" customWidth="1"/>
    <col min="12040" max="12040" width="9.625" style="249" customWidth="1"/>
    <col min="12041" max="12041" width="10.625" style="249" customWidth="1"/>
    <col min="12042" max="12288" width="9" style="249"/>
    <col min="12289" max="12289" width="13.625" style="249" customWidth="1"/>
    <col min="12290" max="12290" width="7" style="249" customWidth="1"/>
    <col min="12291" max="12291" width="7.25" style="249" customWidth="1"/>
    <col min="12292" max="12292" width="7.75" style="249" customWidth="1"/>
    <col min="12293" max="12293" width="9.875" style="249" customWidth="1"/>
    <col min="12294" max="12294" width="9.75" style="249" customWidth="1"/>
    <col min="12295" max="12295" width="7.625" style="249" customWidth="1"/>
    <col min="12296" max="12296" width="9.625" style="249" customWidth="1"/>
    <col min="12297" max="12297" width="10.625" style="249" customWidth="1"/>
    <col min="12298" max="12544" width="9" style="249"/>
    <col min="12545" max="12545" width="13.625" style="249" customWidth="1"/>
    <col min="12546" max="12546" width="7" style="249" customWidth="1"/>
    <col min="12547" max="12547" width="7.25" style="249" customWidth="1"/>
    <col min="12548" max="12548" width="7.75" style="249" customWidth="1"/>
    <col min="12549" max="12549" width="9.875" style="249" customWidth="1"/>
    <col min="12550" max="12550" width="9.75" style="249" customWidth="1"/>
    <col min="12551" max="12551" width="7.625" style="249" customWidth="1"/>
    <col min="12552" max="12552" width="9.625" style="249" customWidth="1"/>
    <col min="12553" max="12553" width="10.625" style="249" customWidth="1"/>
    <col min="12554" max="12800" width="9" style="249"/>
    <col min="12801" max="12801" width="13.625" style="249" customWidth="1"/>
    <col min="12802" max="12802" width="7" style="249" customWidth="1"/>
    <col min="12803" max="12803" width="7.25" style="249" customWidth="1"/>
    <col min="12804" max="12804" width="7.75" style="249" customWidth="1"/>
    <col min="12805" max="12805" width="9.875" style="249" customWidth="1"/>
    <col min="12806" max="12806" width="9.75" style="249" customWidth="1"/>
    <col min="12807" max="12807" width="7.625" style="249" customWidth="1"/>
    <col min="12808" max="12808" width="9.625" style="249" customWidth="1"/>
    <col min="12809" max="12809" width="10.625" style="249" customWidth="1"/>
    <col min="12810" max="13056" width="9" style="249"/>
    <col min="13057" max="13057" width="13.625" style="249" customWidth="1"/>
    <col min="13058" max="13058" width="7" style="249" customWidth="1"/>
    <col min="13059" max="13059" width="7.25" style="249" customWidth="1"/>
    <col min="13060" max="13060" width="7.75" style="249" customWidth="1"/>
    <col min="13061" max="13061" width="9.875" style="249" customWidth="1"/>
    <col min="13062" max="13062" width="9.75" style="249" customWidth="1"/>
    <col min="13063" max="13063" width="7.625" style="249" customWidth="1"/>
    <col min="13064" max="13064" width="9.625" style="249" customWidth="1"/>
    <col min="13065" max="13065" width="10.625" style="249" customWidth="1"/>
    <col min="13066" max="13312" width="9" style="249"/>
    <col min="13313" max="13313" width="13.625" style="249" customWidth="1"/>
    <col min="13314" max="13314" width="7" style="249" customWidth="1"/>
    <col min="13315" max="13315" width="7.25" style="249" customWidth="1"/>
    <col min="13316" max="13316" width="7.75" style="249" customWidth="1"/>
    <col min="13317" max="13317" width="9.875" style="249" customWidth="1"/>
    <col min="13318" max="13318" width="9.75" style="249" customWidth="1"/>
    <col min="13319" max="13319" width="7.625" style="249" customWidth="1"/>
    <col min="13320" max="13320" width="9.625" style="249" customWidth="1"/>
    <col min="13321" max="13321" width="10.625" style="249" customWidth="1"/>
    <col min="13322" max="13568" width="9" style="249"/>
    <col min="13569" max="13569" width="13.625" style="249" customWidth="1"/>
    <col min="13570" max="13570" width="7" style="249" customWidth="1"/>
    <col min="13571" max="13571" width="7.25" style="249" customWidth="1"/>
    <col min="13572" max="13572" width="7.75" style="249" customWidth="1"/>
    <col min="13573" max="13573" width="9.875" style="249" customWidth="1"/>
    <col min="13574" max="13574" width="9.75" style="249" customWidth="1"/>
    <col min="13575" max="13575" width="7.625" style="249" customWidth="1"/>
    <col min="13576" max="13576" width="9.625" style="249" customWidth="1"/>
    <col min="13577" max="13577" width="10.625" style="249" customWidth="1"/>
    <col min="13578" max="13824" width="9" style="249"/>
    <col min="13825" max="13825" width="13.625" style="249" customWidth="1"/>
    <col min="13826" max="13826" width="7" style="249" customWidth="1"/>
    <col min="13827" max="13827" width="7.25" style="249" customWidth="1"/>
    <col min="13828" max="13828" width="7.75" style="249" customWidth="1"/>
    <col min="13829" max="13829" width="9.875" style="249" customWidth="1"/>
    <col min="13830" max="13830" width="9.75" style="249" customWidth="1"/>
    <col min="13831" max="13831" width="7.625" style="249" customWidth="1"/>
    <col min="13832" max="13832" width="9.625" style="249" customWidth="1"/>
    <col min="13833" max="13833" width="10.625" style="249" customWidth="1"/>
    <col min="13834" max="14080" width="9" style="249"/>
    <col min="14081" max="14081" width="13.625" style="249" customWidth="1"/>
    <col min="14082" max="14082" width="7" style="249" customWidth="1"/>
    <col min="14083" max="14083" width="7.25" style="249" customWidth="1"/>
    <col min="14084" max="14084" width="7.75" style="249" customWidth="1"/>
    <col min="14085" max="14085" width="9.875" style="249" customWidth="1"/>
    <col min="14086" max="14086" width="9.75" style="249" customWidth="1"/>
    <col min="14087" max="14087" width="7.625" style="249" customWidth="1"/>
    <col min="14088" max="14088" width="9.625" style="249" customWidth="1"/>
    <col min="14089" max="14089" width="10.625" style="249" customWidth="1"/>
    <col min="14090" max="14336" width="9" style="249"/>
    <col min="14337" max="14337" width="13.625" style="249" customWidth="1"/>
    <col min="14338" max="14338" width="7" style="249" customWidth="1"/>
    <col min="14339" max="14339" width="7.25" style="249" customWidth="1"/>
    <col min="14340" max="14340" width="7.75" style="249" customWidth="1"/>
    <col min="14341" max="14341" width="9.875" style="249" customWidth="1"/>
    <col min="14342" max="14342" width="9.75" style="249" customWidth="1"/>
    <col min="14343" max="14343" width="7.625" style="249" customWidth="1"/>
    <col min="14344" max="14344" width="9.625" style="249" customWidth="1"/>
    <col min="14345" max="14345" width="10.625" style="249" customWidth="1"/>
    <col min="14346" max="14592" width="9" style="249"/>
    <col min="14593" max="14593" width="13.625" style="249" customWidth="1"/>
    <col min="14594" max="14594" width="7" style="249" customWidth="1"/>
    <col min="14595" max="14595" width="7.25" style="249" customWidth="1"/>
    <col min="14596" max="14596" width="7.75" style="249" customWidth="1"/>
    <col min="14597" max="14597" width="9.875" style="249" customWidth="1"/>
    <col min="14598" max="14598" width="9.75" style="249" customWidth="1"/>
    <col min="14599" max="14599" width="7.625" style="249" customWidth="1"/>
    <col min="14600" max="14600" width="9.625" style="249" customWidth="1"/>
    <col min="14601" max="14601" width="10.625" style="249" customWidth="1"/>
    <col min="14602" max="14848" width="9" style="249"/>
    <col min="14849" max="14849" width="13.625" style="249" customWidth="1"/>
    <col min="14850" max="14850" width="7" style="249" customWidth="1"/>
    <col min="14851" max="14851" width="7.25" style="249" customWidth="1"/>
    <col min="14852" max="14852" width="7.75" style="249" customWidth="1"/>
    <col min="14853" max="14853" width="9.875" style="249" customWidth="1"/>
    <col min="14854" max="14854" width="9.75" style="249" customWidth="1"/>
    <col min="14855" max="14855" width="7.625" style="249" customWidth="1"/>
    <col min="14856" max="14856" width="9.625" style="249" customWidth="1"/>
    <col min="14857" max="14857" width="10.625" style="249" customWidth="1"/>
    <col min="14858" max="15104" width="9" style="249"/>
    <col min="15105" max="15105" width="13.625" style="249" customWidth="1"/>
    <col min="15106" max="15106" width="7" style="249" customWidth="1"/>
    <col min="15107" max="15107" width="7.25" style="249" customWidth="1"/>
    <col min="15108" max="15108" width="7.75" style="249" customWidth="1"/>
    <col min="15109" max="15109" width="9.875" style="249" customWidth="1"/>
    <col min="15110" max="15110" width="9.75" style="249" customWidth="1"/>
    <col min="15111" max="15111" width="7.625" style="249" customWidth="1"/>
    <col min="15112" max="15112" width="9.625" style="249" customWidth="1"/>
    <col min="15113" max="15113" width="10.625" style="249" customWidth="1"/>
    <col min="15114" max="15360" width="9" style="249"/>
    <col min="15361" max="15361" width="13.625" style="249" customWidth="1"/>
    <col min="15362" max="15362" width="7" style="249" customWidth="1"/>
    <col min="15363" max="15363" width="7.25" style="249" customWidth="1"/>
    <col min="15364" max="15364" width="7.75" style="249" customWidth="1"/>
    <col min="15365" max="15365" width="9.875" style="249" customWidth="1"/>
    <col min="15366" max="15366" width="9.75" style="249" customWidth="1"/>
    <col min="15367" max="15367" width="7.625" style="249" customWidth="1"/>
    <col min="15368" max="15368" width="9.625" style="249" customWidth="1"/>
    <col min="15369" max="15369" width="10.625" style="249" customWidth="1"/>
    <col min="15370" max="15616" width="9" style="249"/>
    <col min="15617" max="15617" width="13.625" style="249" customWidth="1"/>
    <col min="15618" max="15618" width="7" style="249" customWidth="1"/>
    <col min="15619" max="15619" width="7.25" style="249" customWidth="1"/>
    <col min="15620" max="15620" width="7.75" style="249" customWidth="1"/>
    <col min="15621" max="15621" width="9.875" style="249" customWidth="1"/>
    <col min="15622" max="15622" width="9.75" style="249" customWidth="1"/>
    <col min="15623" max="15623" width="7.625" style="249" customWidth="1"/>
    <col min="15624" max="15624" width="9.625" style="249" customWidth="1"/>
    <col min="15625" max="15625" width="10.625" style="249" customWidth="1"/>
    <col min="15626" max="15872" width="9" style="249"/>
    <col min="15873" max="15873" width="13.625" style="249" customWidth="1"/>
    <col min="15874" max="15874" width="7" style="249" customWidth="1"/>
    <col min="15875" max="15875" width="7.25" style="249" customWidth="1"/>
    <col min="15876" max="15876" width="7.75" style="249" customWidth="1"/>
    <col min="15877" max="15877" width="9.875" style="249" customWidth="1"/>
    <col min="15878" max="15878" width="9.75" style="249" customWidth="1"/>
    <col min="15879" max="15879" width="7.625" style="249" customWidth="1"/>
    <col min="15880" max="15880" width="9.625" style="249" customWidth="1"/>
    <col min="15881" max="15881" width="10.625" style="249" customWidth="1"/>
    <col min="15882" max="16128" width="9" style="249"/>
    <col min="16129" max="16129" width="13.625" style="249" customWidth="1"/>
    <col min="16130" max="16130" width="7" style="249" customWidth="1"/>
    <col min="16131" max="16131" width="7.25" style="249" customWidth="1"/>
    <col min="16132" max="16132" width="7.75" style="249" customWidth="1"/>
    <col min="16133" max="16133" width="9.875" style="249" customWidth="1"/>
    <col min="16134" max="16134" width="9.75" style="249" customWidth="1"/>
    <col min="16135" max="16135" width="7.625" style="249" customWidth="1"/>
    <col min="16136" max="16136" width="9.625" style="249" customWidth="1"/>
    <col min="16137" max="16137" width="10.625" style="249" customWidth="1"/>
    <col min="16138" max="16384" width="9" style="249"/>
  </cols>
  <sheetData>
    <row r="1" spans="1:9" ht="24" customHeight="1" x14ac:dyDescent="0.15">
      <c r="A1" s="275" t="s">
        <v>332</v>
      </c>
    </row>
    <row r="2" spans="1:9" ht="9" customHeight="1" x14ac:dyDescent="0.2">
      <c r="A2" s="250"/>
    </row>
    <row r="3" spans="1:9" x14ac:dyDescent="0.15">
      <c r="A3" s="251" t="s">
        <v>349</v>
      </c>
    </row>
    <row r="4" spans="1:9" x14ac:dyDescent="0.15">
      <c r="A4" s="251" t="s">
        <v>44</v>
      </c>
    </row>
    <row r="5" spans="1:9" ht="12" customHeight="1" x14ac:dyDescent="0.15">
      <c r="A5" s="251"/>
    </row>
    <row r="6" spans="1:9" s="253" customFormat="1" ht="14.25" customHeight="1" x14ac:dyDescent="0.4">
      <c r="A6" s="252"/>
      <c r="B6" s="276" t="s">
        <v>43</v>
      </c>
      <c r="C6" s="277"/>
      <c r="D6" s="276" t="s">
        <v>42</v>
      </c>
      <c r="E6" s="278"/>
      <c r="F6" s="277"/>
      <c r="G6" s="276" t="s">
        <v>41</v>
      </c>
      <c r="H6" s="278"/>
      <c r="I6" s="278"/>
    </row>
    <row r="7" spans="1:9" s="253" customFormat="1" ht="14.25" customHeight="1" x14ac:dyDescent="0.4">
      <c r="A7" s="254" t="s">
        <v>40</v>
      </c>
      <c r="B7" s="282" t="s">
        <v>39</v>
      </c>
      <c r="C7" s="282" t="s">
        <v>34</v>
      </c>
      <c r="D7" s="282" t="s">
        <v>37</v>
      </c>
      <c r="E7" s="279" t="s">
        <v>38</v>
      </c>
      <c r="F7" s="280"/>
      <c r="G7" s="282" t="s">
        <v>37</v>
      </c>
      <c r="H7" s="279" t="s">
        <v>36</v>
      </c>
      <c r="I7" s="281"/>
    </row>
    <row r="8" spans="1:9" s="253" customFormat="1" ht="14.25" customHeight="1" x14ac:dyDescent="0.4">
      <c r="A8" s="255"/>
      <c r="B8" s="283"/>
      <c r="C8" s="283"/>
      <c r="D8" s="283"/>
      <c r="E8" s="256" t="s">
        <v>35</v>
      </c>
      <c r="F8" s="257" t="s">
        <v>34</v>
      </c>
      <c r="G8" s="283"/>
      <c r="H8" s="257" t="s">
        <v>35</v>
      </c>
      <c r="I8" s="258" t="s">
        <v>34</v>
      </c>
    </row>
    <row r="9" spans="1:9" s="262" customFormat="1" x14ac:dyDescent="0.15">
      <c r="A9" s="259"/>
      <c r="B9" s="260"/>
      <c r="C9" s="259"/>
      <c r="D9" s="259"/>
      <c r="E9" s="261"/>
      <c r="F9" s="259"/>
      <c r="G9" s="259"/>
      <c r="H9" s="261"/>
      <c r="I9" s="259"/>
    </row>
    <row r="10" spans="1:9" s="265" customFormat="1" x14ac:dyDescent="0.15">
      <c r="A10" s="259" t="s">
        <v>331</v>
      </c>
      <c r="B10" s="263">
        <v>33</v>
      </c>
      <c r="C10" s="264">
        <v>7660</v>
      </c>
      <c r="D10" s="264" t="s">
        <v>350</v>
      </c>
      <c r="E10" s="264">
        <v>27</v>
      </c>
      <c r="F10" s="264">
        <v>294</v>
      </c>
      <c r="G10" s="264">
        <v>262</v>
      </c>
      <c r="H10" s="264" t="s">
        <v>19</v>
      </c>
      <c r="I10" s="264" t="s">
        <v>19</v>
      </c>
    </row>
    <row r="11" spans="1:9" s="265" customFormat="1" ht="12.6" customHeight="1" x14ac:dyDescent="0.15">
      <c r="A11" s="261"/>
      <c r="B11" s="263"/>
      <c r="C11" s="264"/>
      <c r="D11" s="266"/>
      <c r="E11" s="264"/>
      <c r="F11" s="264"/>
      <c r="G11" s="264"/>
      <c r="H11" s="264"/>
      <c r="I11" s="264"/>
    </row>
    <row r="12" spans="1:9" s="265" customFormat="1" ht="15.6" customHeight="1" x14ac:dyDescent="0.15">
      <c r="A12" s="267" t="s">
        <v>33</v>
      </c>
      <c r="B12" s="263">
        <v>17</v>
      </c>
      <c r="C12" s="264">
        <v>5046</v>
      </c>
      <c r="D12" s="264" t="s">
        <v>351</v>
      </c>
      <c r="E12" s="264">
        <v>10</v>
      </c>
      <c r="F12" s="264">
        <v>90</v>
      </c>
      <c r="G12" s="264">
        <v>141</v>
      </c>
      <c r="H12" s="264" t="s">
        <v>19</v>
      </c>
      <c r="I12" s="264" t="s">
        <v>19</v>
      </c>
    </row>
    <row r="13" spans="1:9" s="265" customFormat="1" ht="15.6" customHeight="1" x14ac:dyDescent="0.15">
      <c r="A13" s="267" t="s">
        <v>32</v>
      </c>
      <c r="B13" s="263">
        <v>2</v>
      </c>
      <c r="C13" s="264">
        <v>228</v>
      </c>
      <c r="D13" s="264">
        <v>37</v>
      </c>
      <c r="E13" s="264">
        <v>2</v>
      </c>
      <c r="F13" s="264">
        <v>29</v>
      </c>
      <c r="G13" s="264">
        <v>20</v>
      </c>
      <c r="H13" s="264" t="s">
        <v>19</v>
      </c>
      <c r="I13" s="264" t="s">
        <v>19</v>
      </c>
    </row>
    <row r="14" spans="1:9" s="265" customFormat="1" ht="15.6" customHeight="1" x14ac:dyDescent="0.15">
      <c r="A14" s="267" t="s">
        <v>31</v>
      </c>
      <c r="B14" s="263">
        <v>3</v>
      </c>
      <c r="C14" s="264">
        <v>597</v>
      </c>
      <c r="D14" s="264">
        <v>24</v>
      </c>
      <c r="E14" s="264">
        <v>4</v>
      </c>
      <c r="F14" s="264">
        <v>50</v>
      </c>
      <c r="G14" s="264">
        <v>12</v>
      </c>
      <c r="H14" s="264" t="s">
        <v>19</v>
      </c>
      <c r="I14" s="264" t="s">
        <v>19</v>
      </c>
    </row>
    <row r="15" spans="1:9" s="265" customFormat="1" ht="15.6" customHeight="1" x14ac:dyDescent="0.15">
      <c r="A15" s="267" t="s">
        <v>30</v>
      </c>
      <c r="B15" s="263" t="s">
        <v>19</v>
      </c>
      <c r="C15" s="264" t="s">
        <v>19</v>
      </c>
      <c r="D15" s="264">
        <v>21</v>
      </c>
      <c r="E15" s="264">
        <v>1</v>
      </c>
      <c r="F15" s="264">
        <v>8</v>
      </c>
      <c r="G15" s="264">
        <v>8</v>
      </c>
      <c r="H15" s="264" t="s">
        <v>19</v>
      </c>
      <c r="I15" s="264" t="s">
        <v>19</v>
      </c>
    </row>
    <row r="16" spans="1:9" s="265" customFormat="1" ht="15.6" customHeight="1" x14ac:dyDescent="0.15">
      <c r="A16" s="267" t="s">
        <v>29</v>
      </c>
      <c r="B16" s="263">
        <v>4</v>
      </c>
      <c r="C16" s="264">
        <v>560</v>
      </c>
      <c r="D16" s="264" t="s">
        <v>330</v>
      </c>
      <c r="E16" s="264">
        <v>2</v>
      </c>
      <c r="F16" s="264">
        <v>21</v>
      </c>
      <c r="G16" s="264">
        <v>29</v>
      </c>
      <c r="H16" s="264" t="s">
        <v>19</v>
      </c>
      <c r="I16" s="264" t="s">
        <v>19</v>
      </c>
    </row>
    <row r="17" spans="1:9" s="265" customFormat="1" ht="15.6" customHeight="1" x14ac:dyDescent="0.15">
      <c r="A17" s="267" t="s">
        <v>28</v>
      </c>
      <c r="B17" s="263">
        <v>2</v>
      </c>
      <c r="C17" s="264">
        <v>622</v>
      </c>
      <c r="D17" s="264">
        <v>35</v>
      </c>
      <c r="E17" s="264">
        <v>4</v>
      </c>
      <c r="F17" s="264">
        <v>36</v>
      </c>
      <c r="G17" s="264">
        <v>19</v>
      </c>
      <c r="H17" s="264" t="s">
        <v>19</v>
      </c>
      <c r="I17" s="264" t="s">
        <v>19</v>
      </c>
    </row>
    <row r="18" spans="1:9" s="265" customFormat="1" ht="15.6" customHeight="1" x14ac:dyDescent="0.15">
      <c r="A18" s="267" t="s">
        <v>27</v>
      </c>
      <c r="B18" s="263">
        <v>1</v>
      </c>
      <c r="C18" s="264">
        <v>152</v>
      </c>
      <c r="D18" s="264">
        <v>12</v>
      </c>
      <c r="E18" s="264">
        <v>1</v>
      </c>
      <c r="F18" s="264">
        <v>19</v>
      </c>
      <c r="G18" s="264">
        <v>3</v>
      </c>
      <c r="H18" s="264" t="s">
        <v>19</v>
      </c>
      <c r="I18" s="264" t="s">
        <v>19</v>
      </c>
    </row>
    <row r="19" spans="1:9" s="265" customFormat="1" ht="15.6" customHeight="1" x14ac:dyDescent="0.15">
      <c r="A19" s="267" t="s">
        <v>26</v>
      </c>
      <c r="B19" s="263" t="s">
        <v>19</v>
      </c>
      <c r="C19" s="264" t="s">
        <v>19</v>
      </c>
      <c r="D19" s="264">
        <v>10</v>
      </c>
      <c r="E19" s="264" t="s">
        <v>19</v>
      </c>
      <c r="F19" s="264" t="s">
        <v>19</v>
      </c>
      <c r="G19" s="264">
        <v>6</v>
      </c>
      <c r="H19" s="264" t="s">
        <v>19</v>
      </c>
      <c r="I19" s="264" t="s">
        <v>19</v>
      </c>
    </row>
    <row r="20" spans="1:9" s="265" customFormat="1" ht="15.6" customHeight="1" x14ac:dyDescent="0.15">
      <c r="A20" s="267" t="s">
        <v>25</v>
      </c>
      <c r="B20" s="263" t="s">
        <v>19</v>
      </c>
      <c r="C20" s="264" t="s">
        <v>19</v>
      </c>
      <c r="D20" s="264">
        <v>5</v>
      </c>
      <c r="E20" s="264" t="s">
        <v>19</v>
      </c>
      <c r="F20" s="264" t="s">
        <v>19</v>
      </c>
      <c r="G20" s="264">
        <v>2</v>
      </c>
      <c r="H20" s="264" t="s">
        <v>19</v>
      </c>
      <c r="I20" s="264" t="s">
        <v>19</v>
      </c>
    </row>
    <row r="21" spans="1:9" s="265" customFormat="1" ht="15.6" customHeight="1" x14ac:dyDescent="0.15">
      <c r="A21" s="267" t="s">
        <v>24</v>
      </c>
      <c r="B21" s="263">
        <v>2</v>
      </c>
      <c r="C21" s="264">
        <v>362</v>
      </c>
      <c r="D21" s="264">
        <v>21</v>
      </c>
      <c r="E21" s="264">
        <v>1</v>
      </c>
      <c r="F21" s="264">
        <v>6</v>
      </c>
      <c r="G21" s="264">
        <v>10</v>
      </c>
      <c r="H21" s="264" t="s">
        <v>19</v>
      </c>
      <c r="I21" s="264" t="s">
        <v>19</v>
      </c>
    </row>
    <row r="22" spans="1:9" s="265" customFormat="1" ht="15.6" customHeight="1" x14ac:dyDescent="0.15">
      <c r="A22" s="267" t="s">
        <v>23</v>
      </c>
      <c r="B22" s="263">
        <v>1</v>
      </c>
      <c r="C22" s="264">
        <v>43</v>
      </c>
      <c r="D22" s="264">
        <v>4</v>
      </c>
      <c r="E22" s="264" t="s">
        <v>19</v>
      </c>
      <c r="F22" s="264" t="s">
        <v>19</v>
      </c>
      <c r="G22" s="264">
        <v>3</v>
      </c>
      <c r="H22" s="264" t="s">
        <v>19</v>
      </c>
      <c r="I22" s="264" t="s">
        <v>19</v>
      </c>
    </row>
    <row r="23" spans="1:9" s="265" customFormat="1" ht="15.6" customHeight="1" x14ac:dyDescent="0.15">
      <c r="A23" s="267" t="s">
        <v>22</v>
      </c>
      <c r="B23" s="263">
        <v>1</v>
      </c>
      <c r="C23" s="264">
        <v>50</v>
      </c>
      <c r="D23" s="264">
        <v>6</v>
      </c>
      <c r="E23" s="264" t="s">
        <v>19</v>
      </c>
      <c r="F23" s="264" t="s">
        <v>19</v>
      </c>
      <c r="G23" s="264">
        <v>2</v>
      </c>
      <c r="H23" s="264" t="s">
        <v>19</v>
      </c>
      <c r="I23" s="264" t="s">
        <v>19</v>
      </c>
    </row>
    <row r="24" spans="1:9" s="265" customFormat="1" ht="15.6" customHeight="1" x14ac:dyDescent="0.15">
      <c r="A24" s="267" t="s">
        <v>21</v>
      </c>
      <c r="B24" s="263" t="s">
        <v>19</v>
      </c>
      <c r="C24" s="264" t="s">
        <v>19</v>
      </c>
      <c r="D24" s="264">
        <v>3</v>
      </c>
      <c r="E24" s="264">
        <v>1</v>
      </c>
      <c r="F24" s="264">
        <v>16</v>
      </c>
      <c r="G24" s="264">
        <v>3</v>
      </c>
      <c r="H24" s="264" t="s">
        <v>19</v>
      </c>
      <c r="I24" s="264" t="s">
        <v>19</v>
      </c>
    </row>
    <row r="25" spans="1:9" s="265" customFormat="1" ht="15.6" customHeight="1" x14ac:dyDescent="0.15">
      <c r="A25" s="267" t="s">
        <v>20</v>
      </c>
      <c r="B25" s="263" t="s">
        <v>19</v>
      </c>
      <c r="C25" s="264" t="s">
        <v>19</v>
      </c>
      <c r="D25" s="264">
        <v>6</v>
      </c>
      <c r="E25" s="264">
        <v>1</v>
      </c>
      <c r="F25" s="264">
        <v>19</v>
      </c>
      <c r="G25" s="264">
        <v>4</v>
      </c>
      <c r="H25" s="264" t="s">
        <v>19</v>
      </c>
      <c r="I25" s="264" t="s">
        <v>19</v>
      </c>
    </row>
    <row r="26" spans="1:9" s="262" customFormat="1" x14ac:dyDescent="0.15">
      <c r="A26" s="268"/>
      <c r="B26" s="269"/>
      <c r="C26" s="270"/>
      <c r="D26" s="270"/>
      <c r="E26" s="270"/>
      <c r="F26" s="270"/>
      <c r="G26" s="270"/>
      <c r="H26" s="271"/>
      <c r="I26" s="270"/>
    </row>
    <row r="27" spans="1:9" x14ac:dyDescent="0.15">
      <c r="A27" s="272" t="s">
        <v>18</v>
      </c>
      <c r="F27" s="273"/>
    </row>
    <row r="28" spans="1:9" x14ac:dyDescent="0.15">
      <c r="A28" s="274" t="s">
        <v>17</v>
      </c>
    </row>
  </sheetData>
  <mergeCells count="9">
    <mergeCell ref="B6:C6"/>
    <mergeCell ref="D6:F6"/>
    <mergeCell ref="G6:I6"/>
    <mergeCell ref="E7:F7"/>
    <mergeCell ref="H7:I7"/>
    <mergeCell ref="B7:B8"/>
    <mergeCell ref="C7:C8"/>
    <mergeCell ref="D7:D8"/>
    <mergeCell ref="G7:G8"/>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
  <sheetViews>
    <sheetView zoomScaleNormal="100" workbookViewId="0">
      <selection activeCell="E28" sqref="E28"/>
    </sheetView>
  </sheetViews>
  <sheetFormatPr defaultRowHeight="13.5" x14ac:dyDescent="0.4"/>
  <cols>
    <col min="1" max="1" width="8.875" style="1" customWidth="1"/>
    <col min="2" max="2" width="6" style="1" customWidth="1"/>
    <col min="3" max="3" width="7" style="1" customWidth="1"/>
    <col min="4" max="4" width="6.25" style="1" customWidth="1"/>
    <col min="5" max="5" width="7.875" style="1" customWidth="1"/>
    <col min="6" max="6" width="6" style="1" customWidth="1"/>
    <col min="7" max="7" width="6.375" style="1" customWidth="1"/>
    <col min="8" max="8" width="6" style="1" customWidth="1"/>
    <col min="9" max="9" width="6.875" style="1" customWidth="1"/>
    <col min="10" max="10" width="6.125" style="1" customWidth="1"/>
    <col min="11" max="11" width="6.375" style="1" customWidth="1"/>
    <col min="12" max="12" width="6.5" style="1" customWidth="1"/>
    <col min="13" max="256" width="9" style="1"/>
    <col min="257" max="257" width="8.875" style="1" customWidth="1"/>
    <col min="258" max="258" width="6" style="1" customWidth="1"/>
    <col min="259" max="259" width="7" style="1" customWidth="1"/>
    <col min="260" max="260" width="6.25" style="1" customWidth="1"/>
    <col min="261" max="261" width="7.875" style="1" customWidth="1"/>
    <col min="262" max="262" width="6" style="1" customWidth="1"/>
    <col min="263" max="263" width="6.375" style="1" customWidth="1"/>
    <col min="264" max="264" width="6" style="1" customWidth="1"/>
    <col min="265" max="265" width="6.875" style="1" customWidth="1"/>
    <col min="266" max="266" width="6.125" style="1" customWidth="1"/>
    <col min="267" max="267" width="6.375" style="1" customWidth="1"/>
    <col min="268" max="268" width="6.5" style="1" customWidth="1"/>
    <col min="269" max="512" width="9" style="1"/>
    <col min="513" max="513" width="8.875" style="1" customWidth="1"/>
    <col min="514" max="514" width="6" style="1" customWidth="1"/>
    <col min="515" max="515" width="7" style="1" customWidth="1"/>
    <col min="516" max="516" width="6.25" style="1" customWidth="1"/>
    <col min="517" max="517" width="7.875" style="1" customWidth="1"/>
    <col min="518" max="518" width="6" style="1" customWidth="1"/>
    <col min="519" max="519" width="6.375" style="1" customWidth="1"/>
    <col min="520" max="520" width="6" style="1" customWidth="1"/>
    <col min="521" max="521" width="6.875" style="1" customWidth="1"/>
    <col min="522" max="522" width="6.125" style="1" customWidth="1"/>
    <col min="523" max="523" width="6.375" style="1" customWidth="1"/>
    <col min="524" max="524" width="6.5" style="1" customWidth="1"/>
    <col min="525" max="768" width="9" style="1"/>
    <col min="769" max="769" width="8.875" style="1" customWidth="1"/>
    <col min="770" max="770" width="6" style="1" customWidth="1"/>
    <col min="771" max="771" width="7" style="1" customWidth="1"/>
    <col min="772" max="772" width="6.25" style="1" customWidth="1"/>
    <col min="773" max="773" width="7.875" style="1" customWidth="1"/>
    <col min="774" max="774" width="6" style="1" customWidth="1"/>
    <col min="775" max="775" width="6.375" style="1" customWidth="1"/>
    <col min="776" max="776" width="6" style="1" customWidth="1"/>
    <col min="777" max="777" width="6.875" style="1" customWidth="1"/>
    <col min="778" max="778" width="6.125" style="1" customWidth="1"/>
    <col min="779" max="779" width="6.375" style="1" customWidth="1"/>
    <col min="780" max="780" width="6.5" style="1" customWidth="1"/>
    <col min="781" max="1024" width="9" style="1"/>
    <col min="1025" max="1025" width="8.875" style="1" customWidth="1"/>
    <col min="1026" max="1026" width="6" style="1" customWidth="1"/>
    <col min="1027" max="1027" width="7" style="1" customWidth="1"/>
    <col min="1028" max="1028" width="6.25" style="1" customWidth="1"/>
    <col min="1029" max="1029" width="7.875" style="1" customWidth="1"/>
    <col min="1030" max="1030" width="6" style="1" customWidth="1"/>
    <col min="1031" max="1031" width="6.375" style="1" customWidth="1"/>
    <col min="1032" max="1032" width="6" style="1" customWidth="1"/>
    <col min="1033" max="1033" width="6.875" style="1" customWidth="1"/>
    <col min="1034" max="1034" width="6.125" style="1" customWidth="1"/>
    <col min="1035" max="1035" width="6.375" style="1" customWidth="1"/>
    <col min="1036" max="1036" width="6.5" style="1" customWidth="1"/>
    <col min="1037" max="1280" width="9" style="1"/>
    <col min="1281" max="1281" width="8.875" style="1" customWidth="1"/>
    <col min="1282" max="1282" width="6" style="1" customWidth="1"/>
    <col min="1283" max="1283" width="7" style="1" customWidth="1"/>
    <col min="1284" max="1284" width="6.25" style="1" customWidth="1"/>
    <col min="1285" max="1285" width="7.875" style="1" customWidth="1"/>
    <col min="1286" max="1286" width="6" style="1" customWidth="1"/>
    <col min="1287" max="1287" width="6.375" style="1" customWidth="1"/>
    <col min="1288" max="1288" width="6" style="1" customWidth="1"/>
    <col min="1289" max="1289" width="6.875" style="1" customWidth="1"/>
    <col min="1290" max="1290" width="6.125" style="1" customWidth="1"/>
    <col min="1291" max="1291" width="6.375" style="1" customWidth="1"/>
    <col min="1292" max="1292" width="6.5" style="1" customWidth="1"/>
    <col min="1293" max="1536" width="9" style="1"/>
    <col min="1537" max="1537" width="8.875" style="1" customWidth="1"/>
    <col min="1538" max="1538" width="6" style="1" customWidth="1"/>
    <col min="1539" max="1539" width="7" style="1" customWidth="1"/>
    <col min="1540" max="1540" width="6.25" style="1" customWidth="1"/>
    <col min="1541" max="1541" width="7.875" style="1" customWidth="1"/>
    <col min="1542" max="1542" width="6" style="1" customWidth="1"/>
    <col min="1543" max="1543" width="6.375" style="1" customWidth="1"/>
    <col min="1544" max="1544" width="6" style="1" customWidth="1"/>
    <col min="1545" max="1545" width="6.875" style="1" customWidth="1"/>
    <col min="1546" max="1546" width="6.125" style="1" customWidth="1"/>
    <col min="1547" max="1547" width="6.375" style="1" customWidth="1"/>
    <col min="1548" max="1548" width="6.5" style="1" customWidth="1"/>
    <col min="1549" max="1792" width="9" style="1"/>
    <col min="1793" max="1793" width="8.875" style="1" customWidth="1"/>
    <col min="1794" max="1794" width="6" style="1" customWidth="1"/>
    <col min="1795" max="1795" width="7" style="1" customWidth="1"/>
    <col min="1796" max="1796" width="6.25" style="1" customWidth="1"/>
    <col min="1797" max="1797" width="7.875" style="1" customWidth="1"/>
    <col min="1798" max="1798" width="6" style="1" customWidth="1"/>
    <col min="1799" max="1799" width="6.375" style="1" customWidth="1"/>
    <col min="1800" max="1800" width="6" style="1" customWidth="1"/>
    <col min="1801" max="1801" width="6.875" style="1" customWidth="1"/>
    <col min="1802" max="1802" width="6.125" style="1" customWidth="1"/>
    <col min="1803" max="1803" width="6.375" style="1" customWidth="1"/>
    <col min="1804" max="1804" width="6.5" style="1" customWidth="1"/>
    <col min="1805" max="2048" width="9" style="1"/>
    <col min="2049" max="2049" width="8.875" style="1" customWidth="1"/>
    <col min="2050" max="2050" width="6" style="1" customWidth="1"/>
    <col min="2051" max="2051" width="7" style="1" customWidth="1"/>
    <col min="2052" max="2052" width="6.25" style="1" customWidth="1"/>
    <col min="2053" max="2053" width="7.875" style="1" customWidth="1"/>
    <col min="2054" max="2054" width="6" style="1" customWidth="1"/>
    <col min="2055" max="2055" width="6.375" style="1" customWidth="1"/>
    <col min="2056" max="2056" width="6" style="1" customWidth="1"/>
    <col min="2057" max="2057" width="6.875" style="1" customWidth="1"/>
    <col min="2058" max="2058" width="6.125" style="1" customWidth="1"/>
    <col min="2059" max="2059" width="6.375" style="1" customWidth="1"/>
    <col min="2060" max="2060" width="6.5" style="1" customWidth="1"/>
    <col min="2061" max="2304" width="9" style="1"/>
    <col min="2305" max="2305" width="8.875" style="1" customWidth="1"/>
    <col min="2306" max="2306" width="6" style="1" customWidth="1"/>
    <col min="2307" max="2307" width="7" style="1" customWidth="1"/>
    <col min="2308" max="2308" width="6.25" style="1" customWidth="1"/>
    <col min="2309" max="2309" width="7.875" style="1" customWidth="1"/>
    <col min="2310" max="2310" width="6" style="1" customWidth="1"/>
    <col min="2311" max="2311" width="6.375" style="1" customWidth="1"/>
    <col min="2312" max="2312" width="6" style="1" customWidth="1"/>
    <col min="2313" max="2313" width="6.875" style="1" customWidth="1"/>
    <col min="2314" max="2314" width="6.125" style="1" customWidth="1"/>
    <col min="2315" max="2315" width="6.375" style="1" customWidth="1"/>
    <col min="2316" max="2316" width="6.5" style="1" customWidth="1"/>
    <col min="2317" max="2560" width="9" style="1"/>
    <col min="2561" max="2561" width="8.875" style="1" customWidth="1"/>
    <col min="2562" max="2562" width="6" style="1" customWidth="1"/>
    <col min="2563" max="2563" width="7" style="1" customWidth="1"/>
    <col min="2564" max="2564" width="6.25" style="1" customWidth="1"/>
    <col min="2565" max="2565" width="7.875" style="1" customWidth="1"/>
    <col min="2566" max="2566" width="6" style="1" customWidth="1"/>
    <col min="2567" max="2567" width="6.375" style="1" customWidth="1"/>
    <col min="2568" max="2568" width="6" style="1" customWidth="1"/>
    <col min="2569" max="2569" width="6.875" style="1" customWidth="1"/>
    <col min="2570" max="2570" width="6.125" style="1" customWidth="1"/>
    <col min="2571" max="2571" width="6.375" style="1" customWidth="1"/>
    <col min="2572" max="2572" width="6.5" style="1" customWidth="1"/>
    <col min="2573" max="2816" width="9" style="1"/>
    <col min="2817" max="2817" width="8.875" style="1" customWidth="1"/>
    <col min="2818" max="2818" width="6" style="1" customWidth="1"/>
    <col min="2819" max="2819" width="7" style="1" customWidth="1"/>
    <col min="2820" max="2820" width="6.25" style="1" customWidth="1"/>
    <col min="2821" max="2821" width="7.875" style="1" customWidth="1"/>
    <col min="2822" max="2822" width="6" style="1" customWidth="1"/>
    <col min="2823" max="2823" width="6.375" style="1" customWidth="1"/>
    <col min="2824" max="2824" width="6" style="1" customWidth="1"/>
    <col min="2825" max="2825" width="6.875" style="1" customWidth="1"/>
    <col min="2826" max="2826" width="6.125" style="1" customWidth="1"/>
    <col min="2827" max="2827" width="6.375" style="1" customWidth="1"/>
    <col min="2828" max="2828" width="6.5" style="1" customWidth="1"/>
    <col min="2829" max="3072" width="9" style="1"/>
    <col min="3073" max="3073" width="8.875" style="1" customWidth="1"/>
    <col min="3074" max="3074" width="6" style="1" customWidth="1"/>
    <col min="3075" max="3075" width="7" style="1" customWidth="1"/>
    <col min="3076" max="3076" width="6.25" style="1" customWidth="1"/>
    <col min="3077" max="3077" width="7.875" style="1" customWidth="1"/>
    <col min="3078" max="3078" width="6" style="1" customWidth="1"/>
    <col min="3079" max="3079" width="6.375" style="1" customWidth="1"/>
    <col min="3080" max="3080" width="6" style="1" customWidth="1"/>
    <col min="3081" max="3081" width="6.875" style="1" customWidth="1"/>
    <col min="3082" max="3082" width="6.125" style="1" customWidth="1"/>
    <col min="3083" max="3083" width="6.375" style="1" customWidth="1"/>
    <col min="3084" max="3084" width="6.5" style="1" customWidth="1"/>
    <col min="3085" max="3328" width="9" style="1"/>
    <col min="3329" max="3329" width="8.875" style="1" customWidth="1"/>
    <col min="3330" max="3330" width="6" style="1" customWidth="1"/>
    <col min="3331" max="3331" width="7" style="1" customWidth="1"/>
    <col min="3332" max="3332" width="6.25" style="1" customWidth="1"/>
    <col min="3333" max="3333" width="7.875" style="1" customWidth="1"/>
    <col min="3334" max="3334" width="6" style="1" customWidth="1"/>
    <col min="3335" max="3335" width="6.375" style="1" customWidth="1"/>
    <col min="3336" max="3336" width="6" style="1" customWidth="1"/>
    <col min="3337" max="3337" width="6.875" style="1" customWidth="1"/>
    <col min="3338" max="3338" width="6.125" style="1" customWidth="1"/>
    <col min="3339" max="3339" width="6.375" style="1" customWidth="1"/>
    <col min="3340" max="3340" width="6.5" style="1" customWidth="1"/>
    <col min="3341" max="3584" width="9" style="1"/>
    <col min="3585" max="3585" width="8.875" style="1" customWidth="1"/>
    <col min="3586" max="3586" width="6" style="1" customWidth="1"/>
    <col min="3587" max="3587" width="7" style="1" customWidth="1"/>
    <col min="3588" max="3588" width="6.25" style="1" customWidth="1"/>
    <col min="3589" max="3589" width="7.875" style="1" customWidth="1"/>
    <col min="3590" max="3590" width="6" style="1" customWidth="1"/>
    <col min="3591" max="3591" width="6.375" style="1" customWidth="1"/>
    <col min="3592" max="3592" width="6" style="1" customWidth="1"/>
    <col min="3593" max="3593" width="6.875" style="1" customWidth="1"/>
    <col min="3594" max="3594" width="6.125" style="1" customWidth="1"/>
    <col min="3595" max="3595" width="6.375" style="1" customWidth="1"/>
    <col min="3596" max="3596" width="6.5" style="1" customWidth="1"/>
    <col min="3597" max="3840" width="9" style="1"/>
    <col min="3841" max="3841" width="8.875" style="1" customWidth="1"/>
    <col min="3842" max="3842" width="6" style="1" customWidth="1"/>
    <col min="3843" max="3843" width="7" style="1" customWidth="1"/>
    <col min="3844" max="3844" width="6.25" style="1" customWidth="1"/>
    <col min="3845" max="3845" width="7.875" style="1" customWidth="1"/>
    <col min="3846" max="3846" width="6" style="1" customWidth="1"/>
    <col min="3847" max="3847" width="6.375" style="1" customWidth="1"/>
    <col min="3848" max="3848" width="6" style="1" customWidth="1"/>
    <col min="3849" max="3849" width="6.875" style="1" customWidth="1"/>
    <col min="3850" max="3850" width="6.125" style="1" customWidth="1"/>
    <col min="3851" max="3851" width="6.375" style="1" customWidth="1"/>
    <col min="3852" max="3852" width="6.5" style="1" customWidth="1"/>
    <col min="3853" max="4096" width="9" style="1"/>
    <col min="4097" max="4097" width="8.875" style="1" customWidth="1"/>
    <col min="4098" max="4098" width="6" style="1" customWidth="1"/>
    <col min="4099" max="4099" width="7" style="1" customWidth="1"/>
    <col min="4100" max="4100" width="6.25" style="1" customWidth="1"/>
    <col min="4101" max="4101" width="7.875" style="1" customWidth="1"/>
    <col min="4102" max="4102" width="6" style="1" customWidth="1"/>
    <col min="4103" max="4103" width="6.375" style="1" customWidth="1"/>
    <col min="4104" max="4104" width="6" style="1" customWidth="1"/>
    <col min="4105" max="4105" width="6.875" style="1" customWidth="1"/>
    <col min="4106" max="4106" width="6.125" style="1" customWidth="1"/>
    <col min="4107" max="4107" width="6.375" style="1" customWidth="1"/>
    <col min="4108" max="4108" width="6.5" style="1" customWidth="1"/>
    <col min="4109" max="4352" width="9" style="1"/>
    <col min="4353" max="4353" width="8.875" style="1" customWidth="1"/>
    <col min="4354" max="4354" width="6" style="1" customWidth="1"/>
    <col min="4355" max="4355" width="7" style="1" customWidth="1"/>
    <col min="4356" max="4356" width="6.25" style="1" customWidth="1"/>
    <col min="4357" max="4357" width="7.875" style="1" customWidth="1"/>
    <col min="4358" max="4358" width="6" style="1" customWidth="1"/>
    <col min="4359" max="4359" width="6.375" style="1" customWidth="1"/>
    <col min="4360" max="4360" width="6" style="1" customWidth="1"/>
    <col min="4361" max="4361" width="6.875" style="1" customWidth="1"/>
    <col min="4362" max="4362" width="6.125" style="1" customWidth="1"/>
    <col min="4363" max="4363" width="6.375" style="1" customWidth="1"/>
    <col min="4364" max="4364" width="6.5" style="1" customWidth="1"/>
    <col min="4365" max="4608" width="9" style="1"/>
    <col min="4609" max="4609" width="8.875" style="1" customWidth="1"/>
    <col min="4610" max="4610" width="6" style="1" customWidth="1"/>
    <col min="4611" max="4611" width="7" style="1" customWidth="1"/>
    <col min="4612" max="4612" width="6.25" style="1" customWidth="1"/>
    <col min="4613" max="4613" width="7.875" style="1" customWidth="1"/>
    <col min="4614" max="4614" width="6" style="1" customWidth="1"/>
    <col min="4615" max="4615" width="6.375" style="1" customWidth="1"/>
    <col min="4616" max="4616" width="6" style="1" customWidth="1"/>
    <col min="4617" max="4617" width="6.875" style="1" customWidth="1"/>
    <col min="4618" max="4618" width="6.125" style="1" customWidth="1"/>
    <col min="4619" max="4619" width="6.375" style="1" customWidth="1"/>
    <col min="4620" max="4620" width="6.5" style="1" customWidth="1"/>
    <col min="4621" max="4864" width="9" style="1"/>
    <col min="4865" max="4865" width="8.875" style="1" customWidth="1"/>
    <col min="4866" max="4866" width="6" style="1" customWidth="1"/>
    <col min="4867" max="4867" width="7" style="1" customWidth="1"/>
    <col min="4868" max="4868" width="6.25" style="1" customWidth="1"/>
    <col min="4869" max="4869" width="7.875" style="1" customWidth="1"/>
    <col min="4870" max="4870" width="6" style="1" customWidth="1"/>
    <col min="4871" max="4871" width="6.375" style="1" customWidth="1"/>
    <col min="4872" max="4872" width="6" style="1" customWidth="1"/>
    <col min="4873" max="4873" width="6.875" style="1" customWidth="1"/>
    <col min="4874" max="4874" width="6.125" style="1" customWidth="1"/>
    <col min="4875" max="4875" width="6.375" style="1" customWidth="1"/>
    <col min="4876" max="4876" width="6.5" style="1" customWidth="1"/>
    <col min="4877" max="5120" width="9" style="1"/>
    <col min="5121" max="5121" width="8.875" style="1" customWidth="1"/>
    <col min="5122" max="5122" width="6" style="1" customWidth="1"/>
    <col min="5123" max="5123" width="7" style="1" customWidth="1"/>
    <col min="5124" max="5124" width="6.25" style="1" customWidth="1"/>
    <col min="5125" max="5125" width="7.875" style="1" customWidth="1"/>
    <col min="5126" max="5126" width="6" style="1" customWidth="1"/>
    <col min="5127" max="5127" width="6.375" style="1" customWidth="1"/>
    <col min="5128" max="5128" width="6" style="1" customWidth="1"/>
    <col min="5129" max="5129" width="6.875" style="1" customWidth="1"/>
    <col min="5130" max="5130" width="6.125" style="1" customWidth="1"/>
    <col min="5131" max="5131" width="6.375" style="1" customWidth="1"/>
    <col min="5132" max="5132" width="6.5" style="1" customWidth="1"/>
    <col min="5133" max="5376" width="9" style="1"/>
    <col min="5377" max="5377" width="8.875" style="1" customWidth="1"/>
    <col min="5378" max="5378" width="6" style="1" customWidth="1"/>
    <col min="5379" max="5379" width="7" style="1" customWidth="1"/>
    <col min="5380" max="5380" width="6.25" style="1" customWidth="1"/>
    <col min="5381" max="5381" width="7.875" style="1" customWidth="1"/>
    <col min="5382" max="5382" width="6" style="1" customWidth="1"/>
    <col min="5383" max="5383" width="6.375" style="1" customWidth="1"/>
    <col min="5384" max="5384" width="6" style="1" customWidth="1"/>
    <col min="5385" max="5385" width="6.875" style="1" customWidth="1"/>
    <col min="5386" max="5386" width="6.125" style="1" customWidth="1"/>
    <col min="5387" max="5387" width="6.375" style="1" customWidth="1"/>
    <col min="5388" max="5388" width="6.5" style="1" customWidth="1"/>
    <col min="5389" max="5632" width="9" style="1"/>
    <col min="5633" max="5633" width="8.875" style="1" customWidth="1"/>
    <col min="5634" max="5634" width="6" style="1" customWidth="1"/>
    <col min="5635" max="5635" width="7" style="1" customWidth="1"/>
    <col min="5636" max="5636" width="6.25" style="1" customWidth="1"/>
    <col min="5637" max="5637" width="7.875" style="1" customWidth="1"/>
    <col min="5638" max="5638" width="6" style="1" customWidth="1"/>
    <col min="5639" max="5639" width="6.375" style="1" customWidth="1"/>
    <col min="5640" max="5640" width="6" style="1" customWidth="1"/>
    <col min="5641" max="5641" width="6.875" style="1" customWidth="1"/>
    <col min="5642" max="5642" width="6.125" style="1" customWidth="1"/>
    <col min="5643" max="5643" width="6.375" style="1" customWidth="1"/>
    <col min="5644" max="5644" width="6.5" style="1" customWidth="1"/>
    <col min="5645" max="5888" width="9" style="1"/>
    <col min="5889" max="5889" width="8.875" style="1" customWidth="1"/>
    <col min="5890" max="5890" width="6" style="1" customWidth="1"/>
    <col min="5891" max="5891" width="7" style="1" customWidth="1"/>
    <col min="5892" max="5892" width="6.25" style="1" customWidth="1"/>
    <col min="5893" max="5893" width="7.875" style="1" customWidth="1"/>
    <col min="5894" max="5894" width="6" style="1" customWidth="1"/>
    <col min="5895" max="5895" width="6.375" style="1" customWidth="1"/>
    <col min="5896" max="5896" width="6" style="1" customWidth="1"/>
    <col min="5897" max="5897" width="6.875" style="1" customWidth="1"/>
    <col min="5898" max="5898" width="6.125" style="1" customWidth="1"/>
    <col min="5899" max="5899" width="6.375" style="1" customWidth="1"/>
    <col min="5900" max="5900" width="6.5" style="1" customWidth="1"/>
    <col min="5901" max="6144" width="9" style="1"/>
    <col min="6145" max="6145" width="8.875" style="1" customWidth="1"/>
    <col min="6146" max="6146" width="6" style="1" customWidth="1"/>
    <col min="6147" max="6147" width="7" style="1" customWidth="1"/>
    <col min="6148" max="6148" width="6.25" style="1" customWidth="1"/>
    <col min="6149" max="6149" width="7.875" style="1" customWidth="1"/>
    <col min="6150" max="6150" width="6" style="1" customWidth="1"/>
    <col min="6151" max="6151" width="6.375" style="1" customWidth="1"/>
    <col min="6152" max="6152" width="6" style="1" customWidth="1"/>
    <col min="6153" max="6153" width="6.875" style="1" customWidth="1"/>
    <col min="6154" max="6154" width="6.125" style="1" customWidth="1"/>
    <col min="6155" max="6155" width="6.375" style="1" customWidth="1"/>
    <col min="6156" max="6156" width="6.5" style="1" customWidth="1"/>
    <col min="6157" max="6400" width="9" style="1"/>
    <col min="6401" max="6401" width="8.875" style="1" customWidth="1"/>
    <col min="6402" max="6402" width="6" style="1" customWidth="1"/>
    <col min="6403" max="6403" width="7" style="1" customWidth="1"/>
    <col min="6404" max="6404" width="6.25" style="1" customWidth="1"/>
    <col min="6405" max="6405" width="7.875" style="1" customWidth="1"/>
    <col min="6406" max="6406" width="6" style="1" customWidth="1"/>
    <col min="6407" max="6407" width="6.375" style="1" customWidth="1"/>
    <col min="6408" max="6408" width="6" style="1" customWidth="1"/>
    <col min="6409" max="6409" width="6.875" style="1" customWidth="1"/>
    <col min="6410" max="6410" width="6.125" style="1" customWidth="1"/>
    <col min="6411" max="6411" width="6.375" style="1" customWidth="1"/>
    <col min="6412" max="6412" width="6.5" style="1" customWidth="1"/>
    <col min="6413" max="6656" width="9" style="1"/>
    <col min="6657" max="6657" width="8.875" style="1" customWidth="1"/>
    <col min="6658" max="6658" width="6" style="1" customWidth="1"/>
    <col min="6659" max="6659" width="7" style="1" customWidth="1"/>
    <col min="6660" max="6660" width="6.25" style="1" customWidth="1"/>
    <col min="6661" max="6661" width="7.875" style="1" customWidth="1"/>
    <col min="6662" max="6662" width="6" style="1" customWidth="1"/>
    <col min="6663" max="6663" width="6.375" style="1" customWidth="1"/>
    <col min="6664" max="6664" width="6" style="1" customWidth="1"/>
    <col min="6665" max="6665" width="6.875" style="1" customWidth="1"/>
    <col min="6666" max="6666" width="6.125" style="1" customWidth="1"/>
    <col min="6667" max="6667" width="6.375" style="1" customWidth="1"/>
    <col min="6668" max="6668" width="6.5" style="1" customWidth="1"/>
    <col min="6669" max="6912" width="9" style="1"/>
    <col min="6913" max="6913" width="8.875" style="1" customWidth="1"/>
    <col min="6914" max="6914" width="6" style="1" customWidth="1"/>
    <col min="6915" max="6915" width="7" style="1" customWidth="1"/>
    <col min="6916" max="6916" width="6.25" style="1" customWidth="1"/>
    <col min="6917" max="6917" width="7.875" style="1" customWidth="1"/>
    <col min="6918" max="6918" width="6" style="1" customWidth="1"/>
    <col min="6919" max="6919" width="6.375" style="1" customWidth="1"/>
    <col min="6920" max="6920" width="6" style="1" customWidth="1"/>
    <col min="6921" max="6921" width="6.875" style="1" customWidth="1"/>
    <col min="6922" max="6922" width="6.125" style="1" customWidth="1"/>
    <col min="6923" max="6923" width="6.375" style="1" customWidth="1"/>
    <col min="6924" max="6924" width="6.5" style="1" customWidth="1"/>
    <col min="6925" max="7168" width="9" style="1"/>
    <col min="7169" max="7169" width="8.875" style="1" customWidth="1"/>
    <col min="7170" max="7170" width="6" style="1" customWidth="1"/>
    <col min="7171" max="7171" width="7" style="1" customWidth="1"/>
    <col min="7172" max="7172" width="6.25" style="1" customWidth="1"/>
    <col min="7173" max="7173" width="7.875" style="1" customWidth="1"/>
    <col min="7174" max="7174" width="6" style="1" customWidth="1"/>
    <col min="7175" max="7175" width="6.375" style="1" customWidth="1"/>
    <col min="7176" max="7176" width="6" style="1" customWidth="1"/>
    <col min="7177" max="7177" width="6.875" style="1" customWidth="1"/>
    <col min="7178" max="7178" width="6.125" style="1" customWidth="1"/>
    <col min="7179" max="7179" width="6.375" style="1" customWidth="1"/>
    <col min="7180" max="7180" width="6.5" style="1" customWidth="1"/>
    <col min="7181" max="7424" width="9" style="1"/>
    <col min="7425" max="7425" width="8.875" style="1" customWidth="1"/>
    <col min="7426" max="7426" width="6" style="1" customWidth="1"/>
    <col min="7427" max="7427" width="7" style="1" customWidth="1"/>
    <col min="7428" max="7428" width="6.25" style="1" customWidth="1"/>
    <col min="7429" max="7429" width="7.875" style="1" customWidth="1"/>
    <col min="7430" max="7430" width="6" style="1" customWidth="1"/>
    <col min="7431" max="7431" width="6.375" style="1" customWidth="1"/>
    <col min="7432" max="7432" width="6" style="1" customWidth="1"/>
    <col min="7433" max="7433" width="6.875" style="1" customWidth="1"/>
    <col min="7434" max="7434" width="6.125" style="1" customWidth="1"/>
    <col min="7435" max="7435" width="6.375" style="1" customWidth="1"/>
    <col min="7436" max="7436" width="6.5" style="1" customWidth="1"/>
    <col min="7437" max="7680" width="9" style="1"/>
    <col min="7681" max="7681" width="8.875" style="1" customWidth="1"/>
    <col min="7682" max="7682" width="6" style="1" customWidth="1"/>
    <col min="7683" max="7683" width="7" style="1" customWidth="1"/>
    <col min="7684" max="7684" width="6.25" style="1" customWidth="1"/>
    <col min="7685" max="7685" width="7.875" style="1" customWidth="1"/>
    <col min="7686" max="7686" width="6" style="1" customWidth="1"/>
    <col min="7687" max="7687" width="6.375" style="1" customWidth="1"/>
    <col min="7688" max="7688" width="6" style="1" customWidth="1"/>
    <col min="7689" max="7689" width="6.875" style="1" customWidth="1"/>
    <col min="7690" max="7690" width="6.125" style="1" customWidth="1"/>
    <col min="7691" max="7691" width="6.375" style="1" customWidth="1"/>
    <col min="7692" max="7692" width="6.5" style="1" customWidth="1"/>
    <col min="7693" max="7936" width="9" style="1"/>
    <col min="7937" max="7937" width="8.875" style="1" customWidth="1"/>
    <col min="7938" max="7938" width="6" style="1" customWidth="1"/>
    <col min="7939" max="7939" width="7" style="1" customWidth="1"/>
    <col min="7940" max="7940" width="6.25" style="1" customWidth="1"/>
    <col min="7941" max="7941" width="7.875" style="1" customWidth="1"/>
    <col min="7942" max="7942" width="6" style="1" customWidth="1"/>
    <col min="7943" max="7943" width="6.375" style="1" customWidth="1"/>
    <col min="7944" max="7944" width="6" style="1" customWidth="1"/>
    <col min="7945" max="7945" width="6.875" style="1" customWidth="1"/>
    <col min="7946" max="7946" width="6.125" style="1" customWidth="1"/>
    <col min="7947" max="7947" width="6.375" style="1" customWidth="1"/>
    <col min="7948" max="7948" width="6.5" style="1" customWidth="1"/>
    <col min="7949" max="8192" width="9" style="1"/>
    <col min="8193" max="8193" width="8.875" style="1" customWidth="1"/>
    <col min="8194" max="8194" width="6" style="1" customWidth="1"/>
    <col min="8195" max="8195" width="7" style="1" customWidth="1"/>
    <col min="8196" max="8196" width="6.25" style="1" customWidth="1"/>
    <col min="8197" max="8197" width="7.875" style="1" customWidth="1"/>
    <col min="8198" max="8198" width="6" style="1" customWidth="1"/>
    <col min="8199" max="8199" width="6.375" style="1" customWidth="1"/>
    <col min="8200" max="8200" width="6" style="1" customWidth="1"/>
    <col min="8201" max="8201" width="6.875" style="1" customWidth="1"/>
    <col min="8202" max="8202" width="6.125" style="1" customWidth="1"/>
    <col min="8203" max="8203" width="6.375" style="1" customWidth="1"/>
    <col min="8204" max="8204" width="6.5" style="1" customWidth="1"/>
    <col min="8205" max="8448" width="9" style="1"/>
    <col min="8449" max="8449" width="8.875" style="1" customWidth="1"/>
    <col min="8450" max="8450" width="6" style="1" customWidth="1"/>
    <col min="8451" max="8451" width="7" style="1" customWidth="1"/>
    <col min="8452" max="8452" width="6.25" style="1" customWidth="1"/>
    <col min="8453" max="8453" width="7.875" style="1" customWidth="1"/>
    <col min="8454" max="8454" width="6" style="1" customWidth="1"/>
    <col min="8455" max="8455" width="6.375" style="1" customWidth="1"/>
    <col min="8456" max="8456" width="6" style="1" customWidth="1"/>
    <col min="8457" max="8457" width="6.875" style="1" customWidth="1"/>
    <col min="8458" max="8458" width="6.125" style="1" customWidth="1"/>
    <col min="8459" max="8459" width="6.375" style="1" customWidth="1"/>
    <col min="8460" max="8460" width="6.5" style="1" customWidth="1"/>
    <col min="8461" max="8704" width="9" style="1"/>
    <col min="8705" max="8705" width="8.875" style="1" customWidth="1"/>
    <col min="8706" max="8706" width="6" style="1" customWidth="1"/>
    <col min="8707" max="8707" width="7" style="1" customWidth="1"/>
    <col min="8708" max="8708" width="6.25" style="1" customWidth="1"/>
    <col min="8709" max="8709" width="7.875" style="1" customWidth="1"/>
    <col min="8710" max="8710" width="6" style="1" customWidth="1"/>
    <col min="8711" max="8711" width="6.375" style="1" customWidth="1"/>
    <col min="8712" max="8712" width="6" style="1" customWidth="1"/>
    <col min="8713" max="8713" width="6.875" style="1" customWidth="1"/>
    <col min="8714" max="8714" width="6.125" style="1" customWidth="1"/>
    <col min="8715" max="8715" width="6.375" style="1" customWidth="1"/>
    <col min="8716" max="8716" width="6.5" style="1" customWidth="1"/>
    <col min="8717" max="8960" width="9" style="1"/>
    <col min="8961" max="8961" width="8.875" style="1" customWidth="1"/>
    <col min="8962" max="8962" width="6" style="1" customWidth="1"/>
    <col min="8963" max="8963" width="7" style="1" customWidth="1"/>
    <col min="8964" max="8964" width="6.25" style="1" customWidth="1"/>
    <col min="8965" max="8965" width="7.875" style="1" customWidth="1"/>
    <col min="8966" max="8966" width="6" style="1" customWidth="1"/>
    <col min="8967" max="8967" width="6.375" style="1" customWidth="1"/>
    <col min="8968" max="8968" width="6" style="1" customWidth="1"/>
    <col min="8969" max="8969" width="6.875" style="1" customWidth="1"/>
    <col min="8970" max="8970" width="6.125" style="1" customWidth="1"/>
    <col min="8971" max="8971" width="6.375" style="1" customWidth="1"/>
    <col min="8972" max="8972" width="6.5" style="1" customWidth="1"/>
    <col min="8973" max="9216" width="9" style="1"/>
    <col min="9217" max="9217" width="8.875" style="1" customWidth="1"/>
    <col min="9218" max="9218" width="6" style="1" customWidth="1"/>
    <col min="9219" max="9219" width="7" style="1" customWidth="1"/>
    <col min="9220" max="9220" width="6.25" style="1" customWidth="1"/>
    <col min="9221" max="9221" width="7.875" style="1" customWidth="1"/>
    <col min="9222" max="9222" width="6" style="1" customWidth="1"/>
    <col min="9223" max="9223" width="6.375" style="1" customWidth="1"/>
    <col min="9224" max="9224" width="6" style="1" customWidth="1"/>
    <col min="9225" max="9225" width="6.875" style="1" customWidth="1"/>
    <col min="9226" max="9226" width="6.125" style="1" customWidth="1"/>
    <col min="9227" max="9227" width="6.375" style="1" customWidth="1"/>
    <col min="9228" max="9228" width="6.5" style="1" customWidth="1"/>
    <col min="9229" max="9472" width="9" style="1"/>
    <col min="9473" max="9473" width="8.875" style="1" customWidth="1"/>
    <col min="9474" max="9474" width="6" style="1" customWidth="1"/>
    <col min="9475" max="9475" width="7" style="1" customWidth="1"/>
    <col min="9476" max="9476" width="6.25" style="1" customWidth="1"/>
    <col min="9477" max="9477" width="7.875" style="1" customWidth="1"/>
    <col min="9478" max="9478" width="6" style="1" customWidth="1"/>
    <col min="9479" max="9479" width="6.375" style="1" customWidth="1"/>
    <col min="9480" max="9480" width="6" style="1" customWidth="1"/>
    <col min="9481" max="9481" width="6.875" style="1" customWidth="1"/>
    <col min="9482" max="9482" width="6.125" style="1" customWidth="1"/>
    <col min="9483" max="9483" width="6.375" style="1" customWidth="1"/>
    <col min="9484" max="9484" width="6.5" style="1" customWidth="1"/>
    <col min="9485" max="9728" width="9" style="1"/>
    <col min="9729" max="9729" width="8.875" style="1" customWidth="1"/>
    <col min="9730" max="9730" width="6" style="1" customWidth="1"/>
    <col min="9731" max="9731" width="7" style="1" customWidth="1"/>
    <col min="9732" max="9732" width="6.25" style="1" customWidth="1"/>
    <col min="9733" max="9733" width="7.875" style="1" customWidth="1"/>
    <col min="9734" max="9734" width="6" style="1" customWidth="1"/>
    <col min="9735" max="9735" width="6.375" style="1" customWidth="1"/>
    <col min="9736" max="9736" width="6" style="1" customWidth="1"/>
    <col min="9737" max="9737" width="6.875" style="1" customWidth="1"/>
    <col min="9738" max="9738" width="6.125" style="1" customWidth="1"/>
    <col min="9739" max="9739" width="6.375" style="1" customWidth="1"/>
    <col min="9740" max="9740" width="6.5" style="1" customWidth="1"/>
    <col min="9741" max="9984" width="9" style="1"/>
    <col min="9985" max="9985" width="8.875" style="1" customWidth="1"/>
    <col min="9986" max="9986" width="6" style="1" customWidth="1"/>
    <col min="9987" max="9987" width="7" style="1" customWidth="1"/>
    <col min="9988" max="9988" width="6.25" style="1" customWidth="1"/>
    <col min="9989" max="9989" width="7.875" style="1" customWidth="1"/>
    <col min="9990" max="9990" width="6" style="1" customWidth="1"/>
    <col min="9991" max="9991" width="6.375" style="1" customWidth="1"/>
    <col min="9992" max="9992" width="6" style="1" customWidth="1"/>
    <col min="9993" max="9993" width="6.875" style="1" customWidth="1"/>
    <col min="9994" max="9994" width="6.125" style="1" customWidth="1"/>
    <col min="9995" max="9995" width="6.375" style="1" customWidth="1"/>
    <col min="9996" max="9996" width="6.5" style="1" customWidth="1"/>
    <col min="9997" max="10240" width="9" style="1"/>
    <col min="10241" max="10241" width="8.875" style="1" customWidth="1"/>
    <col min="10242" max="10242" width="6" style="1" customWidth="1"/>
    <col min="10243" max="10243" width="7" style="1" customWidth="1"/>
    <col min="10244" max="10244" width="6.25" style="1" customWidth="1"/>
    <col min="10245" max="10245" width="7.875" style="1" customWidth="1"/>
    <col min="10246" max="10246" width="6" style="1" customWidth="1"/>
    <col min="10247" max="10247" width="6.375" style="1" customWidth="1"/>
    <col min="10248" max="10248" width="6" style="1" customWidth="1"/>
    <col min="10249" max="10249" width="6.875" style="1" customWidth="1"/>
    <col min="10250" max="10250" width="6.125" style="1" customWidth="1"/>
    <col min="10251" max="10251" width="6.375" style="1" customWidth="1"/>
    <col min="10252" max="10252" width="6.5" style="1" customWidth="1"/>
    <col min="10253" max="10496" width="9" style="1"/>
    <col min="10497" max="10497" width="8.875" style="1" customWidth="1"/>
    <col min="10498" max="10498" width="6" style="1" customWidth="1"/>
    <col min="10499" max="10499" width="7" style="1" customWidth="1"/>
    <col min="10500" max="10500" width="6.25" style="1" customWidth="1"/>
    <col min="10501" max="10501" width="7.875" style="1" customWidth="1"/>
    <col min="10502" max="10502" width="6" style="1" customWidth="1"/>
    <col min="10503" max="10503" width="6.375" style="1" customWidth="1"/>
    <col min="10504" max="10504" width="6" style="1" customWidth="1"/>
    <col min="10505" max="10505" width="6.875" style="1" customWidth="1"/>
    <col min="10506" max="10506" width="6.125" style="1" customWidth="1"/>
    <col min="10507" max="10507" width="6.375" style="1" customWidth="1"/>
    <col min="10508" max="10508" width="6.5" style="1" customWidth="1"/>
    <col min="10509" max="10752" width="9" style="1"/>
    <col min="10753" max="10753" width="8.875" style="1" customWidth="1"/>
    <col min="10754" max="10754" width="6" style="1" customWidth="1"/>
    <col min="10755" max="10755" width="7" style="1" customWidth="1"/>
    <col min="10756" max="10756" width="6.25" style="1" customWidth="1"/>
    <col min="10757" max="10757" width="7.875" style="1" customWidth="1"/>
    <col min="10758" max="10758" width="6" style="1" customWidth="1"/>
    <col min="10759" max="10759" width="6.375" style="1" customWidth="1"/>
    <col min="10760" max="10760" width="6" style="1" customWidth="1"/>
    <col min="10761" max="10761" width="6.875" style="1" customWidth="1"/>
    <col min="10762" max="10762" width="6.125" style="1" customWidth="1"/>
    <col min="10763" max="10763" width="6.375" style="1" customWidth="1"/>
    <col min="10764" max="10764" width="6.5" style="1" customWidth="1"/>
    <col min="10765" max="11008" width="9" style="1"/>
    <col min="11009" max="11009" width="8.875" style="1" customWidth="1"/>
    <col min="11010" max="11010" width="6" style="1" customWidth="1"/>
    <col min="11011" max="11011" width="7" style="1" customWidth="1"/>
    <col min="11012" max="11012" width="6.25" style="1" customWidth="1"/>
    <col min="11013" max="11013" width="7.875" style="1" customWidth="1"/>
    <col min="11014" max="11014" width="6" style="1" customWidth="1"/>
    <col min="11015" max="11015" width="6.375" style="1" customWidth="1"/>
    <col min="11016" max="11016" width="6" style="1" customWidth="1"/>
    <col min="11017" max="11017" width="6.875" style="1" customWidth="1"/>
    <col min="11018" max="11018" width="6.125" style="1" customWidth="1"/>
    <col min="11019" max="11019" width="6.375" style="1" customWidth="1"/>
    <col min="11020" max="11020" width="6.5" style="1" customWidth="1"/>
    <col min="11021" max="11264" width="9" style="1"/>
    <col min="11265" max="11265" width="8.875" style="1" customWidth="1"/>
    <col min="11266" max="11266" width="6" style="1" customWidth="1"/>
    <col min="11267" max="11267" width="7" style="1" customWidth="1"/>
    <col min="11268" max="11268" width="6.25" style="1" customWidth="1"/>
    <col min="11269" max="11269" width="7.875" style="1" customWidth="1"/>
    <col min="11270" max="11270" width="6" style="1" customWidth="1"/>
    <col min="11271" max="11271" width="6.375" style="1" customWidth="1"/>
    <col min="11272" max="11272" width="6" style="1" customWidth="1"/>
    <col min="11273" max="11273" width="6.875" style="1" customWidth="1"/>
    <col min="11274" max="11274" width="6.125" style="1" customWidth="1"/>
    <col min="11275" max="11275" width="6.375" style="1" customWidth="1"/>
    <col min="11276" max="11276" width="6.5" style="1" customWidth="1"/>
    <col min="11277" max="11520" width="9" style="1"/>
    <col min="11521" max="11521" width="8.875" style="1" customWidth="1"/>
    <col min="11522" max="11522" width="6" style="1" customWidth="1"/>
    <col min="11523" max="11523" width="7" style="1" customWidth="1"/>
    <col min="11524" max="11524" width="6.25" style="1" customWidth="1"/>
    <col min="11525" max="11525" width="7.875" style="1" customWidth="1"/>
    <col min="11526" max="11526" width="6" style="1" customWidth="1"/>
    <col min="11527" max="11527" width="6.375" style="1" customWidth="1"/>
    <col min="11528" max="11528" width="6" style="1" customWidth="1"/>
    <col min="11529" max="11529" width="6.875" style="1" customWidth="1"/>
    <col min="11530" max="11530" width="6.125" style="1" customWidth="1"/>
    <col min="11531" max="11531" width="6.375" style="1" customWidth="1"/>
    <col min="11532" max="11532" width="6.5" style="1" customWidth="1"/>
    <col min="11533" max="11776" width="9" style="1"/>
    <col min="11777" max="11777" width="8.875" style="1" customWidth="1"/>
    <col min="11778" max="11778" width="6" style="1" customWidth="1"/>
    <col min="11779" max="11779" width="7" style="1" customWidth="1"/>
    <col min="11780" max="11780" width="6.25" style="1" customWidth="1"/>
    <col min="11781" max="11781" width="7.875" style="1" customWidth="1"/>
    <col min="11782" max="11782" width="6" style="1" customWidth="1"/>
    <col min="11783" max="11783" width="6.375" style="1" customWidth="1"/>
    <col min="11784" max="11784" width="6" style="1" customWidth="1"/>
    <col min="11785" max="11785" width="6.875" style="1" customWidth="1"/>
    <col min="11786" max="11786" width="6.125" style="1" customWidth="1"/>
    <col min="11787" max="11787" width="6.375" style="1" customWidth="1"/>
    <col min="11788" max="11788" width="6.5" style="1" customWidth="1"/>
    <col min="11789" max="12032" width="9" style="1"/>
    <col min="12033" max="12033" width="8.875" style="1" customWidth="1"/>
    <col min="12034" max="12034" width="6" style="1" customWidth="1"/>
    <col min="12035" max="12035" width="7" style="1" customWidth="1"/>
    <col min="12036" max="12036" width="6.25" style="1" customWidth="1"/>
    <col min="12037" max="12037" width="7.875" style="1" customWidth="1"/>
    <col min="12038" max="12038" width="6" style="1" customWidth="1"/>
    <col min="12039" max="12039" width="6.375" style="1" customWidth="1"/>
    <col min="12040" max="12040" width="6" style="1" customWidth="1"/>
    <col min="12041" max="12041" width="6.875" style="1" customWidth="1"/>
    <col min="12042" max="12042" width="6.125" style="1" customWidth="1"/>
    <col min="12043" max="12043" width="6.375" style="1" customWidth="1"/>
    <col min="12044" max="12044" width="6.5" style="1" customWidth="1"/>
    <col min="12045" max="12288" width="9" style="1"/>
    <col min="12289" max="12289" width="8.875" style="1" customWidth="1"/>
    <col min="12290" max="12290" width="6" style="1" customWidth="1"/>
    <col min="12291" max="12291" width="7" style="1" customWidth="1"/>
    <col min="12292" max="12292" width="6.25" style="1" customWidth="1"/>
    <col min="12293" max="12293" width="7.875" style="1" customWidth="1"/>
    <col min="12294" max="12294" width="6" style="1" customWidth="1"/>
    <col min="12295" max="12295" width="6.375" style="1" customWidth="1"/>
    <col min="12296" max="12296" width="6" style="1" customWidth="1"/>
    <col min="12297" max="12297" width="6.875" style="1" customWidth="1"/>
    <col min="12298" max="12298" width="6.125" style="1" customWidth="1"/>
    <col min="12299" max="12299" width="6.375" style="1" customWidth="1"/>
    <col min="12300" max="12300" width="6.5" style="1" customWidth="1"/>
    <col min="12301" max="12544" width="9" style="1"/>
    <col min="12545" max="12545" width="8.875" style="1" customWidth="1"/>
    <col min="12546" max="12546" width="6" style="1" customWidth="1"/>
    <col min="12547" max="12547" width="7" style="1" customWidth="1"/>
    <col min="12548" max="12548" width="6.25" style="1" customWidth="1"/>
    <col min="12549" max="12549" width="7.875" style="1" customWidth="1"/>
    <col min="12550" max="12550" width="6" style="1" customWidth="1"/>
    <col min="12551" max="12551" width="6.375" style="1" customWidth="1"/>
    <col min="12552" max="12552" width="6" style="1" customWidth="1"/>
    <col min="12553" max="12553" width="6.875" style="1" customWidth="1"/>
    <col min="12554" max="12554" width="6.125" style="1" customWidth="1"/>
    <col min="12555" max="12555" width="6.375" style="1" customWidth="1"/>
    <col min="12556" max="12556" width="6.5" style="1" customWidth="1"/>
    <col min="12557" max="12800" width="9" style="1"/>
    <col min="12801" max="12801" width="8.875" style="1" customWidth="1"/>
    <col min="12802" max="12802" width="6" style="1" customWidth="1"/>
    <col min="12803" max="12803" width="7" style="1" customWidth="1"/>
    <col min="12804" max="12804" width="6.25" style="1" customWidth="1"/>
    <col min="12805" max="12805" width="7.875" style="1" customWidth="1"/>
    <col min="12806" max="12806" width="6" style="1" customWidth="1"/>
    <col min="12807" max="12807" width="6.375" style="1" customWidth="1"/>
    <col min="12808" max="12808" width="6" style="1" customWidth="1"/>
    <col min="12809" max="12809" width="6.875" style="1" customWidth="1"/>
    <col min="12810" max="12810" width="6.125" style="1" customWidth="1"/>
    <col min="12811" max="12811" width="6.375" style="1" customWidth="1"/>
    <col min="12812" max="12812" width="6.5" style="1" customWidth="1"/>
    <col min="12813" max="13056" width="9" style="1"/>
    <col min="13057" max="13057" width="8.875" style="1" customWidth="1"/>
    <col min="13058" max="13058" width="6" style="1" customWidth="1"/>
    <col min="13059" max="13059" width="7" style="1" customWidth="1"/>
    <col min="13060" max="13060" width="6.25" style="1" customWidth="1"/>
    <col min="13061" max="13061" width="7.875" style="1" customWidth="1"/>
    <col min="13062" max="13062" width="6" style="1" customWidth="1"/>
    <col min="13063" max="13063" width="6.375" style="1" customWidth="1"/>
    <col min="13064" max="13064" width="6" style="1" customWidth="1"/>
    <col min="13065" max="13065" width="6.875" style="1" customWidth="1"/>
    <col min="13066" max="13066" width="6.125" style="1" customWidth="1"/>
    <col min="13067" max="13067" width="6.375" style="1" customWidth="1"/>
    <col min="13068" max="13068" width="6.5" style="1" customWidth="1"/>
    <col min="13069" max="13312" width="9" style="1"/>
    <col min="13313" max="13313" width="8.875" style="1" customWidth="1"/>
    <col min="13314" max="13314" width="6" style="1" customWidth="1"/>
    <col min="13315" max="13315" width="7" style="1" customWidth="1"/>
    <col min="13316" max="13316" width="6.25" style="1" customWidth="1"/>
    <col min="13317" max="13317" width="7.875" style="1" customWidth="1"/>
    <col min="13318" max="13318" width="6" style="1" customWidth="1"/>
    <col min="13319" max="13319" width="6.375" style="1" customWidth="1"/>
    <col min="13320" max="13320" width="6" style="1" customWidth="1"/>
    <col min="13321" max="13321" width="6.875" style="1" customWidth="1"/>
    <col min="13322" max="13322" width="6.125" style="1" customWidth="1"/>
    <col min="13323" max="13323" width="6.375" style="1" customWidth="1"/>
    <col min="13324" max="13324" width="6.5" style="1" customWidth="1"/>
    <col min="13325" max="13568" width="9" style="1"/>
    <col min="13569" max="13569" width="8.875" style="1" customWidth="1"/>
    <col min="13570" max="13570" width="6" style="1" customWidth="1"/>
    <col min="13571" max="13571" width="7" style="1" customWidth="1"/>
    <col min="13572" max="13572" width="6.25" style="1" customWidth="1"/>
    <col min="13573" max="13573" width="7.875" style="1" customWidth="1"/>
    <col min="13574" max="13574" width="6" style="1" customWidth="1"/>
    <col min="13575" max="13575" width="6.375" style="1" customWidth="1"/>
    <col min="13576" max="13576" width="6" style="1" customWidth="1"/>
    <col min="13577" max="13577" width="6.875" style="1" customWidth="1"/>
    <col min="13578" max="13578" width="6.125" style="1" customWidth="1"/>
    <col min="13579" max="13579" width="6.375" style="1" customWidth="1"/>
    <col min="13580" max="13580" width="6.5" style="1" customWidth="1"/>
    <col min="13581" max="13824" width="9" style="1"/>
    <col min="13825" max="13825" width="8.875" style="1" customWidth="1"/>
    <col min="13826" max="13826" width="6" style="1" customWidth="1"/>
    <col min="13827" max="13827" width="7" style="1" customWidth="1"/>
    <col min="13828" max="13828" width="6.25" style="1" customWidth="1"/>
    <col min="13829" max="13829" width="7.875" style="1" customWidth="1"/>
    <col min="13830" max="13830" width="6" style="1" customWidth="1"/>
    <col min="13831" max="13831" width="6.375" style="1" customWidth="1"/>
    <col min="13832" max="13832" width="6" style="1" customWidth="1"/>
    <col min="13833" max="13833" width="6.875" style="1" customWidth="1"/>
    <col min="13834" max="13834" width="6.125" style="1" customWidth="1"/>
    <col min="13835" max="13835" width="6.375" style="1" customWidth="1"/>
    <col min="13836" max="13836" width="6.5" style="1" customWidth="1"/>
    <col min="13837" max="14080" width="9" style="1"/>
    <col min="14081" max="14081" width="8.875" style="1" customWidth="1"/>
    <col min="14082" max="14082" width="6" style="1" customWidth="1"/>
    <col min="14083" max="14083" width="7" style="1" customWidth="1"/>
    <col min="14084" max="14084" width="6.25" style="1" customWidth="1"/>
    <col min="14085" max="14085" width="7.875" style="1" customWidth="1"/>
    <col min="14086" max="14086" width="6" style="1" customWidth="1"/>
    <col min="14087" max="14087" width="6.375" style="1" customWidth="1"/>
    <col min="14088" max="14088" width="6" style="1" customWidth="1"/>
    <col min="14089" max="14089" width="6.875" style="1" customWidth="1"/>
    <col min="14090" max="14090" width="6.125" style="1" customWidth="1"/>
    <col min="14091" max="14091" width="6.375" style="1" customWidth="1"/>
    <col min="14092" max="14092" width="6.5" style="1" customWidth="1"/>
    <col min="14093" max="14336" width="9" style="1"/>
    <col min="14337" max="14337" width="8.875" style="1" customWidth="1"/>
    <col min="14338" max="14338" width="6" style="1" customWidth="1"/>
    <col min="14339" max="14339" width="7" style="1" customWidth="1"/>
    <col min="14340" max="14340" width="6.25" style="1" customWidth="1"/>
    <col min="14341" max="14341" width="7.875" style="1" customWidth="1"/>
    <col min="14342" max="14342" width="6" style="1" customWidth="1"/>
    <col min="14343" max="14343" width="6.375" style="1" customWidth="1"/>
    <col min="14344" max="14344" width="6" style="1" customWidth="1"/>
    <col min="14345" max="14345" width="6.875" style="1" customWidth="1"/>
    <col min="14346" max="14346" width="6.125" style="1" customWidth="1"/>
    <col min="14347" max="14347" width="6.375" style="1" customWidth="1"/>
    <col min="14348" max="14348" width="6.5" style="1" customWidth="1"/>
    <col min="14349" max="14592" width="9" style="1"/>
    <col min="14593" max="14593" width="8.875" style="1" customWidth="1"/>
    <col min="14594" max="14594" width="6" style="1" customWidth="1"/>
    <col min="14595" max="14595" width="7" style="1" customWidth="1"/>
    <col min="14596" max="14596" width="6.25" style="1" customWidth="1"/>
    <col min="14597" max="14597" width="7.875" style="1" customWidth="1"/>
    <col min="14598" max="14598" width="6" style="1" customWidth="1"/>
    <col min="14599" max="14599" width="6.375" style="1" customWidth="1"/>
    <col min="14600" max="14600" width="6" style="1" customWidth="1"/>
    <col min="14601" max="14601" width="6.875" style="1" customWidth="1"/>
    <col min="14602" max="14602" width="6.125" style="1" customWidth="1"/>
    <col min="14603" max="14603" width="6.375" style="1" customWidth="1"/>
    <col min="14604" max="14604" width="6.5" style="1" customWidth="1"/>
    <col min="14605" max="14848" width="9" style="1"/>
    <col min="14849" max="14849" width="8.875" style="1" customWidth="1"/>
    <col min="14850" max="14850" width="6" style="1" customWidth="1"/>
    <col min="14851" max="14851" width="7" style="1" customWidth="1"/>
    <col min="14852" max="14852" width="6.25" style="1" customWidth="1"/>
    <col min="14853" max="14853" width="7.875" style="1" customWidth="1"/>
    <col min="14854" max="14854" width="6" style="1" customWidth="1"/>
    <col min="14855" max="14855" width="6.375" style="1" customWidth="1"/>
    <col min="14856" max="14856" width="6" style="1" customWidth="1"/>
    <col min="14857" max="14857" width="6.875" style="1" customWidth="1"/>
    <col min="14858" max="14858" width="6.125" style="1" customWidth="1"/>
    <col min="14859" max="14859" width="6.375" style="1" customWidth="1"/>
    <col min="14860" max="14860" width="6.5" style="1" customWidth="1"/>
    <col min="14861" max="15104" width="9" style="1"/>
    <col min="15105" max="15105" width="8.875" style="1" customWidth="1"/>
    <col min="15106" max="15106" width="6" style="1" customWidth="1"/>
    <col min="15107" max="15107" width="7" style="1" customWidth="1"/>
    <col min="15108" max="15108" width="6.25" style="1" customWidth="1"/>
    <col min="15109" max="15109" width="7.875" style="1" customWidth="1"/>
    <col min="15110" max="15110" width="6" style="1" customWidth="1"/>
    <col min="15111" max="15111" width="6.375" style="1" customWidth="1"/>
    <col min="15112" max="15112" width="6" style="1" customWidth="1"/>
    <col min="15113" max="15113" width="6.875" style="1" customWidth="1"/>
    <col min="15114" max="15114" width="6.125" style="1" customWidth="1"/>
    <col min="15115" max="15115" width="6.375" style="1" customWidth="1"/>
    <col min="15116" max="15116" width="6.5" style="1" customWidth="1"/>
    <col min="15117" max="15360" width="9" style="1"/>
    <col min="15361" max="15361" width="8.875" style="1" customWidth="1"/>
    <col min="15362" max="15362" width="6" style="1" customWidth="1"/>
    <col min="15363" max="15363" width="7" style="1" customWidth="1"/>
    <col min="15364" max="15364" width="6.25" style="1" customWidth="1"/>
    <col min="15365" max="15365" width="7.875" style="1" customWidth="1"/>
    <col min="15366" max="15366" width="6" style="1" customWidth="1"/>
    <col min="15367" max="15367" width="6.375" style="1" customWidth="1"/>
    <col min="15368" max="15368" width="6" style="1" customWidth="1"/>
    <col min="15369" max="15369" width="6.875" style="1" customWidth="1"/>
    <col min="15370" max="15370" width="6.125" style="1" customWidth="1"/>
    <col min="15371" max="15371" width="6.375" style="1" customWidth="1"/>
    <col min="15372" max="15372" width="6.5" style="1" customWidth="1"/>
    <col min="15373" max="15616" width="9" style="1"/>
    <col min="15617" max="15617" width="8.875" style="1" customWidth="1"/>
    <col min="15618" max="15618" width="6" style="1" customWidth="1"/>
    <col min="15619" max="15619" width="7" style="1" customWidth="1"/>
    <col min="15620" max="15620" width="6.25" style="1" customWidth="1"/>
    <col min="15621" max="15621" width="7.875" style="1" customWidth="1"/>
    <col min="15622" max="15622" width="6" style="1" customWidth="1"/>
    <col min="15623" max="15623" width="6.375" style="1" customWidth="1"/>
    <col min="15624" max="15624" width="6" style="1" customWidth="1"/>
    <col min="15625" max="15625" width="6.875" style="1" customWidth="1"/>
    <col min="15626" max="15626" width="6.125" style="1" customWidth="1"/>
    <col min="15627" max="15627" width="6.375" style="1" customWidth="1"/>
    <col min="15628" max="15628" width="6.5" style="1" customWidth="1"/>
    <col min="15629" max="15872" width="9" style="1"/>
    <col min="15873" max="15873" width="8.875" style="1" customWidth="1"/>
    <col min="15874" max="15874" width="6" style="1" customWidth="1"/>
    <col min="15875" max="15875" width="7" style="1" customWidth="1"/>
    <col min="15876" max="15876" width="6.25" style="1" customWidth="1"/>
    <col min="15877" max="15877" width="7.875" style="1" customWidth="1"/>
    <col min="15878" max="15878" width="6" style="1" customWidth="1"/>
    <col min="15879" max="15879" width="6.375" style="1" customWidth="1"/>
    <col min="15880" max="15880" width="6" style="1" customWidth="1"/>
    <col min="15881" max="15881" width="6.875" style="1" customWidth="1"/>
    <col min="15882" max="15882" width="6.125" style="1" customWidth="1"/>
    <col min="15883" max="15883" width="6.375" style="1" customWidth="1"/>
    <col min="15884" max="15884" width="6.5" style="1" customWidth="1"/>
    <col min="15885" max="16128" width="9" style="1"/>
    <col min="16129" max="16129" width="8.875" style="1" customWidth="1"/>
    <col min="16130" max="16130" width="6" style="1" customWidth="1"/>
    <col min="16131" max="16131" width="7" style="1" customWidth="1"/>
    <col min="16132" max="16132" width="6.25" style="1" customWidth="1"/>
    <col min="16133" max="16133" width="7.875" style="1" customWidth="1"/>
    <col min="16134" max="16134" width="6" style="1" customWidth="1"/>
    <col min="16135" max="16135" width="6.375" style="1" customWidth="1"/>
    <col min="16136" max="16136" width="6" style="1" customWidth="1"/>
    <col min="16137" max="16137" width="6.875" style="1" customWidth="1"/>
    <col min="16138" max="16138" width="6.125" style="1" customWidth="1"/>
    <col min="16139" max="16139" width="6.375" style="1" customWidth="1"/>
    <col min="16140" max="16140" width="6.5" style="1" customWidth="1"/>
    <col min="16141" max="16384" width="9" style="1"/>
  </cols>
  <sheetData>
    <row r="1" spans="1:12" ht="24" customHeight="1" x14ac:dyDescent="0.4">
      <c r="A1" s="19" t="s">
        <v>75</v>
      </c>
    </row>
    <row r="2" spans="1:12" ht="9" customHeight="1" x14ac:dyDescent="0.4">
      <c r="A2" s="18"/>
    </row>
    <row r="3" spans="1:12" x14ac:dyDescent="0.4">
      <c r="A3" s="17" t="s">
        <v>74</v>
      </c>
      <c r="H3" s="370"/>
    </row>
    <row r="4" spans="1:12" x14ac:dyDescent="0.4">
      <c r="A4" s="17" t="s">
        <v>73</v>
      </c>
      <c r="H4" s="370"/>
    </row>
    <row r="5" spans="1:12" ht="6" customHeight="1" x14ac:dyDescent="0.4">
      <c r="A5" s="16"/>
      <c r="H5" s="370"/>
    </row>
    <row r="6" spans="1:12" ht="13.15" customHeight="1" x14ac:dyDescent="0.4">
      <c r="A6" s="243"/>
      <c r="B6" s="286" t="s">
        <v>72</v>
      </c>
      <c r="C6" s="287"/>
      <c r="D6" s="286" t="s">
        <v>71</v>
      </c>
      <c r="E6" s="287"/>
      <c r="F6" s="290" t="s">
        <v>70</v>
      </c>
      <c r="G6" s="291"/>
      <c r="H6" s="291"/>
      <c r="I6" s="291"/>
      <c r="J6" s="291"/>
      <c r="K6" s="291"/>
      <c r="L6" s="291"/>
    </row>
    <row r="7" spans="1:12" ht="13.15" customHeight="1" x14ac:dyDescent="0.4">
      <c r="A7" s="244" t="s">
        <v>69</v>
      </c>
      <c r="B7" s="288"/>
      <c r="C7" s="289"/>
      <c r="D7" s="288"/>
      <c r="E7" s="289"/>
      <c r="F7" s="284" t="s">
        <v>39</v>
      </c>
      <c r="G7" s="290" t="s">
        <v>68</v>
      </c>
      <c r="H7" s="291"/>
      <c r="I7" s="291"/>
      <c r="J7" s="291"/>
      <c r="K7" s="291"/>
      <c r="L7" s="291"/>
    </row>
    <row r="8" spans="1:12" ht="13.15" customHeight="1" x14ac:dyDescent="0.4">
      <c r="A8" s="241"/>
      <c r="B8" s="241" t="s">
        <v>39</v>
      </c>
      <c r="C8" s="371" t="s">
        <v>34</v>
      </c>
      <c r="D8" s="238" t="s">
        <v>39</v>
      </c>
      <c r="E8" s="241" t="s">
        <v>34</v>
      </c>
      <c r="F8" s="285"/>
      <c r="G8" s="241" t="s">
        <v>67</v>
      </c>
      <c r="H8" s="241" t="s">
        <v>66</v>
      </c>
      <c r="I8" s="245" t="s">
        <v>65</v>
      </c>
      <c r="J8" s="241" t="s">
        <v>64</v>
      </c>
      <c r="K8" s="242" t="s">
        <v>63</v>
      </c>
      <c r="L8" s="240" t="s">
        <v>62</v>
      </c>
    </row>
    <row r="9" spans="1:12" ht="9" customHeight="1" x14ac:dyDescent="0.4">
      <c r="A9" s="15"/>
      <c r="B9" s="14"/>
      <c r="C9" s="370"/>
      <c r="D9" s="14"/>
      <c r="E9" s="14"/>
      <c r="F9" s="14"/>
      <c r="G9" s="14"/>
      <c r="H9" s="14"/>
      <c r="I9" s="14"/>
      <c r="J9" s="14"/>
      <c r="K9" s="3"/>
      <c r="L9" s="14"/>
    </row>
    <row r="10" spans="1:12" ht="16.5" customHeight="1" x14ac:dyDescent="0.4">
      <c r="A10" s="13" t="s">
        <v>61</v>
      </c>
      <c r="B10" s="10">
        <v>17</v>
      </c>
      <c r="C10" s="3">
        <v>4776</v>
      </c>
      <c r="D10" s="3">
        <v>4</v>
      </c>
      <c r="E10" s="3">
        <v>880</v>
      </c>
      <c r="F10" s="3">
        <v>13</v>
      </c>
      <c r="G10" s="3">
        <v>3896</v>
      </c>
      <c r="H10" s="3">
        <v>40</v>
      </c>
      <c r="I10" s="3">
        <v>2</v>
      </c>
      <c r="J10" s="3">
        <v>50</v>
      </c>
      <c r="K10" s="12" t="s">
        <v>19</v>
      </c>
      <c r="L10" s="3">
        <v>3804</v>
      </c>
    </row>
    <row r="11" spans="1:12" ht="17.100000000000001" customHeight="1" x14ac:dyDescent="0.4">
      <c r="A11" s="11" t="s">
        <v>60</v>
      </c>
      <c r="B11" s="10">
        <v>17</v>
      </c>
      <c r="C11" s="3">
        <v>4758</v>
      </c>
      <c r="D11" s="3">
        <v>4</v>
      </c>
      <c r="E11" s="3">
        <v>880</v>
      </c>
      <c r="F11" s="3">
        <v>13</v>
      </c>
      <c r="G11" s="3">
        <v>3878</v>
      </c>
      <c r="H11" s="3">
        <v>40</v>
      </c>
      <c r="I11" s="3">
        <v>2</v>
      </c>
      <c r="J11" s="3">
        <v>50</v>
      </c>
      <c r="K11" s="3">
        <v>339</v>
      </c>
      <c r="L11" s="3">
        <v>3447</v>
      </c>
    </row>
    <row r="12" spans="1:12" ht="17.100000000000001" customHeight="1" x14ac:dyDescent="0.4">
      <c r="A12" s="11" t="s">
        <v>59</v>
      </c>
      <c r="B12" s="10">
        <v>18</v>
      </c>
      <c r="C12" s="3">
        <v>5202</v>
      </c>
      <c r="D12" s="3">
        <v>4</v>
      </c>
      <c r="E12" s="3">
        <v>1066</v>
      </c>
      <c r="F12" s="3">
        <v>14</v>
      </c>
      <c r="G12" s="3">
        <v>4136</v>
      </c>
      <c r="H12" s="3">
        <v>40</v>
      </c>
      <c r="I12" s="3">
        <v>2</v>
      </c>
      <c r="J12" s="3">
        <v>50</v>
      </c>
      <c r="K12" s="3">
        <v>429</v>
      </c>
      <c r="L12" s="3">
        <v>3615</v>
      </c>
    </row>
    <row r="13" spans="1:12" ht="17.100000000000001" customHeight="1" x14ac:dyDescent="0.4">
      <c r="A13" s="11" t="s">
        <v>58</v>
      </c>
      <c r="B13" s="10">
        <v>17</v>
      </c>
      <c r="C13" s="9">
        <v>5064</v>
      </c>
      <c r="D13" s="9">
        <v>4</v>
      </c>
      <c r="E13" s="9">
        <v>954</v>
      </c>
      <c r="F13" s="9">
        <v>13</v>
      </c>
      <c r="G13" s="9">
        <v>4110</v>
      </c>
      <c r="H13" s="9">
        <v>40</v>
      </c>
      <c r="I13" s="9">
        <v>2</v>
      </c>
      <c r="J13" s="9">
        <v>50</v>
      </c>
      <c r="K13" s="9">
        <v>427</v>
      </c>
      <c r="L13" s="9">
        <v>3591</v>
      </c>
    </row>
    <row r="14" spans="1:12" s="8" customFormat="1" ht="17.100000000000001" customHeight="1" x14ac:dyDescent="0.4">
      <c r="A14" s="11" t="s">
        <v>57</v>
      </c>
      <c r="B14" s="10">
        <v>17</v>
      </c>
      <c r="C14" s="9">
        <v>5052</v>
      </c>
      <c r="D14" s="9">
        <v>4</v>
      </c>
      <c r="E14" s="9">
        <v>954</v>
      </c>
      <c r="F14" s="9">
        <v>13</v>
      </c>
      <c r="G14" s="9">
        <v>4098</v>
      </c>
      <c r="H14" s="9">
        <v>40</v>
      </c>
      <c r="I14" s="9">
        <v>2</v>
      </c>
      <c r="J14" s="9">
        <v>50</v>
      </c>
      <c r="K14" s="9">
        <v>375</v>
      </c>
      <c r="L14" s="9">
        <v>3631</v>
      </c>
    </row>
    <row r="15" spans="1:12" s="8" customFormat="1" ht="17.100000000000001" customHeight="1" x14ac:dyDescent="0.4">
      <c r="A15" s="11" t="s">
        <v>56</v>
      </c>
      <c r="B15" s="10">
        <v>17</v>
      </c>
      <c r="C15" s="9">
        <v>5045</v>
      </c>
      <c r="D15" s="9">
        <v>4</v>
      </c>
      <c r="E15" s="9">
        <v>952</v>
      </c>
      <c r="F15" s="9">
        <v>13</v>
      </c>
      <c r="G15" s="9">
        <v>4093</v>
      </c>
      <c r="H15" s="9">
        <v>40</v>
      </c>
      <c r="I15" s="9">
        <v>2</v>
      </c>
      <c r="J15" s="9">
        <v>50</v>
      </c>
      <c r="K15" s="9">
        <v>331</v>
      </c>
      <c r="L15" s="9">
        <v>3670</v>
      </c>
    </row>
    <row r="16" spans="1:12" s="8" customFormat="1" ht="17.100000000000001" customHeight="1" x14ac:dyDescent="0.4">
      <c r="A16" s="11" t="s">
        <v>55</v>
      </c>
      <c r="B16" s="10">
        <v>17</v>
      </c>
      <c r="C16" s="9">
        <v>5154</v>
      </c>
      <c r="D16" s="9">
        <v>4</v>
      </c>
      <c r="E16" s="9">
        <v>1064</v>
      </c>
      <c r="F16" s="9">
        <v>13</v>
      </c>
      <c r="G16" s="9">
        <v>4090</v>
      </c>
      <c r="H16" s="9">
        <v>40</v>
      </c>
      <c r="I16" s="9">
        <v>2</v>
      </c>
      <c r="J16" s="9">
        <v>50</v>
      </c>
      <c r="K16" s="9">
        <v>328</v>
      </c>
      <c r="L16" s="9">
        <v>3670</v>
      </c>
    </row>
    <row r="17" spans="1:12" s="8" customFormat="1" ht="17.100000000000001" customHeight="1" x14ac:dyDescent="0.4">
      <c r="A17" s="11" t="s">
        <v>54</v>
      </c>
      <c r="B17" s="10">
        <v>17</v>
      </c>
      <c r="C17" s="9">
        <v>5142</v>
      </c>
      <c r="D17" s="9">
        <v>4</v>
      </c>
      <c r="E17" s="9">
        <v>1064</v>
      </c>
      <c r="F17" s="9">
        <v>13</v>
      </c>
      <c r="G17" s="9">
        <v>4078</v>
      </c>
      <c r="H17" s="9">
        <v>40</v>
      </c>
      <c r="I17" s="9">
        <v>2</v>
      </c>
      <c r="J17" s="9">
        <v>50</v>
      </c>
      <c r="K17" s="9">
        <v>328</v>
      </c>
      <c r="L17" s="9">
        <v>3658</v>
      </c>
    </row>
    <row r="18" spans="1:12" s="8" customFormat="1" ht="17.25" customHeight="1" x14ac:dyDescent="0.4">
      <c r="A18" s="11" t="s">
        <v>53</v>
      </c>
      <c r="B18" s="10">
        <v>17</v>
      </c>
      <c r="C18" s="9">
        <v>5104</v>
      </c>
      <c r="D18" s="9">
        <v>4</v>
      </c>
      <c r="E18" s="9">
        <v>1064</v>
      </c>
      <c r="F18" s="9">
        <v>13</v>
      </c>
      <c r="G18" s="9">
        <v>4040</v>
      </c>
      <c r="H18" s="9">
        <v>40</v>
      </c>
      <c r="I18" s="9">
        <v>2</v>
      </c>
      <c r="J18" s="9">
        <v>50</v>
      </c>
      <c r="K18" s="9">
        <v>268</v>
      </c>
      <c r="L18" s="9">
        <v>3680</v>
      </c>
    </row>
    <row r="19" spans="1:12" s="8" customFormat="1" ht="17.25" customHeight="1" x14ac:dyDescent="0.4">
      <c r="A19" s="11" t="s">
        <v>52</v>
      </c>
      <c r="B19" s="10">
        <v>17</v>
      </c>
      <c r="C19" s="9">
        <v>5131</v>
      </c>
      <c r="D19" s="9">
        <v>4</v>
      </c>
      <c r="E19" s="9">
        <v>1064</v>
      </c>
      <c r="F19" s="9">
        <v>13</v>
      </c>
      <c r="G19" s="9">
        <v>4067</v>
      </c>
      <c r="H19" s="9">
        <v>40</v>
      </c>
      <c r="I19" s="9">
        <v>2</v>
      </c>
      <c r="J19" s="9">
        <v>50</v>
      </c>
      <c r="K19" s="9">
        <v>268</v>
      </c>
      <c r="L19" s="9">
        <v>3707</v>
      </c>
    </row>
    <row r="20" spans="1:12" s="8" customFormat="1" ht="17.25" customHeight="1" x14ac:dyDescent="0.4">
      <c r="A20" s="11" t="s">
        <v>51</v>
      </c>
      <c r="B20" s="10">
        <v>17</v>
      </c>
      <c r="C20" s="9">
        <v>5168</v>
      </c>
      <c r="D20" s="9">
        <v>4</v>
      </c>
      <c r="E20" s="9">
        <v>1116</v>
      </c>
      <c r="F20" s="9">
        <v>13</v>
      </c>
      <c r="G20" s="9">
        <v>4052</v>
      </c>
      <c r="H20" s="9">
        <v>36</v>
      </c>
      <c r="I20" s="9">
        <v>2</v>
      </c>
      <c r="J20" s="9">
        <v>50</v>
      </c>
      <c r="K20" s="9">
        <v>242</v>
      </c>
      <c r="L20" s="9">
        <v>3722</v>
      </c>
    </row>
    <row r="21" spans="1:12" s="8" customFormat="1" ht="17.25" customHeight="1" x14ac:dyDescent="0.4">
      <c r="A21" s="11" t="s">
        <v>50</v>
      </c>
      <c r="B21" s="10">
        <v>17</v>
      </c>
      <c r="C21" s="9">
        <v>5180</v>
      </c>
      <c r="D21" s="9">
        <v>4</v>
      </c>
      <c r="E21" s="9">
        <v>1116</v>
      </c>
      <c r="F21" s="9">
        <v>13</v>
      </c>
      <c r="G21" s="9">
        <v>4064</v>
      </c>
      <c r="H21" s="9">
        <v>36</v>
      </c>
      <c r="I21" s="9">
        <v>2</v>
      </c>
      <c r="J21" s="9">
        <v>30</v>
      </c>
      <c r="K21" s="9">
        <v>192</v>
      </c>
      <c r="L21" s="9">
        <v>3804</v>
      </c>
    </row>
    <row r="22" spans="1:12" s="8" customFormat="1" ht="17.25" customHeight="1" x14ac:dyDescent="0.4">
      <c r="A22" s="11" t="s">
        <v>49</v>
      </c>
      <c r="B22" s="10">
        <v>17</v>
      </c>
      <c r="C22" s="9">
        <v>5180</v>
      </c>
      <c r="D22" s="9">
        <v>4</v>
      </c>
      <c r="E22" s="9">
        <v>1116</v>
      </c>
      <c r="F22" s="9">
        <v>13</v>
      </c>
      <c r="G22" s="9">
        <v>4064</v>
      </c>
      <c r="H22" s="9">
        <v>36</v>
      </c>
      <c r="I22" s="9">
        <v>2</v>
      </c>
      <c r="J22" s="9">
        <v>30</v>
      </c>
      <c r="K22" s="9">
        <v>192</v>
      </c>
      <c r="L22" s="9">
        <v>3804</v>
      </c>
    </row>
    <row r="23" spans="1:12" s="8" customFormat="1" ht="17.25" customHeight="1" x14ac:dyDescent="0.4">
      <c r="A23" s="11" t="s">
        <v>48</v>
      </c>
      <c r="B23" s="10">
        <v>17</v>
      </c>
      <c r="C23" s="9">
        <v>5180</v>
      </c>
      <c r="D23" s="9">
        <v>4</v>
      </c>
      <c r="E23" s="9">
        <v>1116</v>
      </c>
      <c r="F23" s="9">
        <v>13</v>
      </c>
      <c r="G23" s="9">
        <v>4064</v>
      </c>
      <c r="H23" s="9">
        <v>36</v>
      </c>
      <c r="I23" s="9">
        <v>2</v>
      </c>
      <c r="J23" s="9">
        <v>30</v>
      </c>
      <c r="K23" s="9">
        <v>300</v>
      </c>
      <c r="L23" s="9">
        <v>3696</v>
      </c>
    </row>
    <row r="24" spans="1:12" s="8" customFormat="1" ht="17.25" customHeight="1" x14ac:dyDescent="0.4">
      <c r="A24" s="11" t="s">
        <v>47</v>
      </c>
      <c r="B24" s="10">
        <v>17</v>
      </c>
      <c r="C24" s="9">
        <v>5180</v>
      </c>
      <c r="D24" s="9">
        <v>4</v>
      </c>
      <c r="E24" s="9">
        <v>1116</v>
      </c>
      <c r="F24" s="9">
        <v>13</v>
      </c>
      <c r="G24" s="9">
        <v>4064</v>
      </c>
      <c r="H24" s="9">
        <v>36</v>
      </c>
      <c r="I24" s="9">
        <v>2</v>
      </c>
      <c r="J24" s="9">
        <v>30</v>
      </c>
      <c r="K24" s="9">
        <v>300</v>
      </c>
      <c r="L24" s="9">
        <v>3696</v>
      </c>
    </row>
    <row r="25" spans="1:12" s="8" customFormat="1" ht="17.25" customHeight="1" x14ac:dyDescent="0.4">
      <c r="A25" s="11" t="s">
        <v>46</v>
      </c>
      <c r="B25" s="10">
        <v>17</v>
      </c>
      <c r="C25" s="9">
        <v>5111</v>
      </c>
      <c r="D25" s="9">
        <v>4</v>
      </c>
      <c r="E25" s="9">
        <v>1104</v>
      </c>
      <c r="F25" s="9">
        <v>13</v>
      </c>
      <c r="G25" s="9">
        <v>4007</v>
      </c>
      <c r="H25" s="9">
        <v>36</v>
      </c>
      <c r="I25" s="9">
        <v>2</v>
      </c>
      <c r="J25" s="9">
        <v>30</v>
      </c>
      <c r="K25" s="9">
        <v>300</v>
      </c>
      <c r="L25" s="9">
        <v>3639</v>
      </c>
    </row>
    <row r="26" spans="1:12" s="8" customFormat="1" ht="17.25" customHeight="1" x14ac:dyDescent="0.4">
      <c r="A26" s="11" t="s">
        <v>45</v>
      </c>
      <c r="B26" s="10">
        <v>17</v>
      </c>
      <c r="C26" s="9">
        <v>5060</v>
      </c>
      <c r="D26" s="9">
        <v>4</v>
      </c>
      <c r="E26" s="9">
        <v>1104</v>
      </c>
      <c r="F26" s="9">
        <v>13</v>
      </c>
      <c r="G26" s="9">
        <v>3956</v>
      </c>
      <c r="H26" s="9">
        <v>36</v>
      </c>
      <c r="I26" s="9">
        <v>2</v>
      </c>
      <c r="J26" s="9">
        <v>30</v>
      </c>
      <c r="K26" s="9">
        <v>300</v>
      </c>
      <c r="L26" s="9">
        <v>3588</v>
      </c>
    </row>
    <row r="27" spans="1:12" s="8" customFormat="1" ht="17.25" customHeight="1" x14ac:dyDescent="0.4">
      <c r="A27" s="11" t="s">
        <v>333</v>
      </c>
      <c r="B27" s="10">
        <v>17</v>
      </c>
      <c r="C27" s="9">
        <v>5057</v>
      </c>
      <c r="D27" s="9">
        <v>4</v>
      </c>
      <c r="E27" s="9">
        <v>1104</v>
      </c>
      <c r="F27" s="9">
        <v>13</v>
      </c>
      <c r="G27" s="9">
        <v>3953</v>
      </c>
      <c r="H27" s="9">
        <v>36</v>
      </c>
      <c r="I27" s="9">
        <v>2</v>
      </c>
      <c r="J27" s="9">
        <v>30</v>
      </c>
      <c r="K27" s="9">
        <v>300</v>
      </c>
      <c r="L27" s="9">
        <v>3585</v>
      </c>
    </row>
    <row r="28" spans="1:12" s="8" customFormat="1" ht="17.25" customHeight="1" x14ac:dyDescent="0.4">
      <c r="A28" s="11" t="s">
        <v>352</v>
      </c>
      <c r="B28" s="10">
        <v>17</v>
      </c>
      <c r="C28" s="9">
        <v>5046</v>
      </c>
      <c r="D28" s="9">
        <v>4</v>
      </c>
      <c r="E28" s="9">
        <v>1093</v>
      </c>
      <c r="F28" s="9">
        <v>13</v>
      </c>
      <c r="G28" s="9">
        <v>3953</v>
      </c>
      <c r="H28" s="9">
        <v>36</v>
      </c>
      <c r="I28" s="9">
        <v>2</v>
      </c>
      <c r="J28" s="9">
        <v>30</v>
      </c>
      <c r="K28" s="9">
        <v>300</v>
      </c>
      <c r="L28" s="9">
        <v>3585</v>
      </c>
    </row>
    <row r="29" spans="1:12" x14ac:dyDescent="0.4">
      <c r="A29" s="7"/>
      <c r="B29" s="6"/>
      <c r="C29" s="5"/>
      <c r="D29" s="5"/>
      <c r="E29" s="5"/>
      <c r="F29" s="5"/>
      <c r="G29" s="5"/>
      <c r="H29" s="5"/>
      <c r="I29" s="5"/>
      <c r="J29" s="5"/>
      <c r="K29" s="5"/>
      <c r="L29" s="4"/>
    </row>
    <row r="30" spans="1:12" x14ac:dyDescent="0.4">
      <c r="A30" s="3" t="s">
        <v>18</v>
      </c>
    </row>
    <row r="32" spans="1:12" x14ac:dyDescent="0.15">
      <c r="A32" s="2"/>
      <c r="B32" s="372"/>
    </row>
    <row r="33" spans="2:2" x14ac:dyDescent="0.15">
      <c r="B33" s="372"/>
    </row>
  </sheetData>
  <mergeCells count="5">
    <mergeCell ref="F7:F8"/>
    <mergeCell ref="B6:C7"/>
    <mergeCell ref="D6:E7"/>
    <mergeCell ref="F6:L6"/>
    <mergeCell ref="G7:L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
  <sheetViews>
    <sheetView zoomScaleNormal="100" workbookViewId="0">
      <pane ySplit="7" topLeftCell="A8" activePane="bottomLeft" state="frozen"/>
      <selection pane="bottomLeft" activeCell="K11" sqref="K11"/>
    </sheetView>
  </sheetViews>
  <sheetFormatPr defaultRowHeight="13.5" x14ac:dyDescent="0.15"/>
  <cols>
    <col min="1" max="1" width="13.125" style="21" customWidth="1"/>
    <col min="2" max="15" width="8.5" style="21" customWidth="1"/>
    <col min="16" max="256" width="9" style="20"/>
    <col min="257" max="257" width="13.125" style="20" customWidth="1"/>
    <col min="258" max="271" width="8.5" style="20" customWidth="1"/>
    <col min="272" max="512" width="9" style="20"/>
    <col min="513" max="513" width="13.125" style="20" customWidth="1"/>
    <col min="514" max="527" width="8.5" style="20" customWidth="1"/>
    <col min="528" max="768" width="9" style="20"/>
    <col min="769" max="769" width="13.125" style="20" customWidth="1"/>
    <col min="770" max="783" width="8.5" style="20" customWidth="1"/>
    <col min="784" max="1024" width="9" style="20"/>
    <col min="1025" max="1025" width="13.125" style="20" customWidth="1"/>
    <col min="1026" max="1039" width="8.5" style="20" customWidth="1"/>
    <col min="1040" max="1280" width="9" style="20"/>
    <col min="1281" max="1281" width="13.125" style="20" customWidth="1"/>
    <col min="1282" max="1295" width="8.5" style="20" customWidth="1"/>
    <col min="1296" max="1536" width="9" style="20"/>
    <col min="1537" max="1537" width="13.125" style="20" customWidth="1"/>
    <col min="1538" max="1551" width="8.5" style="20" customWidth="1"/>
    <col min="1552" max="1792" width="9" style="20"/>
    <col min="1793" max="1793" width="13.125" style="20" customWidth="1"/>
    <col min="1794" max="1807" width="8.5" style="20" customWidth="1"/>
    <col min="1808" max="2048" width="9" style="20"/>
    <col min="2049" max="2049" width="13.125" style="20" customWidth="1"/>
    <col min="2050" max="2063" width="8.5" style="20" customWidth="1"/>
    <col min="2064" max="2304" width="9" style="20"/>
    <col min="2305" max="2305" width="13.125" style="20" customWidth="1"/>
    <col min="2306" max="2319" width="8.5" style="20" customWidth="1"/>
    <col min="2320" max="2560" width="9" style="20"/>
    <col min="2561" max="2561" width="13.125" style="20" customWidth="1"/>
    <col min="2562" max="2575" width="8.5" style="20" customWidth="1"/>
    <col min="2576" max="2816" width="9" style="20"/>
    <col min="2817" max="2817" width="13.125" style="20" customWidth="1"/>
    <col min="2818" max="2831" width="8.5" style="20" customWidth="1"/>
    <col min="2832" max="3072" width="9" style="20"/>
    <col min="3073" max="3073" width="13.125" style="20" customWidth="1"/>
    <col min="3074" max="3087" width="8.5" style="20" customWidth="1"/>
    <col min="3088" max="3328" width="9" style="20"/>
    <col min="3329" max="3329" width="13.125" style="20" customWidth="1"/>
    <col min="3330" max="3343" width="8.5" style="20" customWidth="1"/>
    <col min="3344" max="3584" width="9" style="20"/>
    <col min="3585" max="3585" width="13.125" style="20" customWidth="1"/>
    <col min="3586" max="3599" width="8.5" style="20" customWidth="1"/>
    <col min="3600" max="3840" width="9" style="20"/>
    <col min="3841" max="3841" width="13.125" style="20" customWidth="1"/>
    <col min="3842" max="3855" width="8.5" style="20" customWidth="1"/>
    <col min="3856" max="4096" width="9" style="20"/>
    <col min="4097" max="4097" width="13.125" style="20" customWidth="1"/>
    <col min="4098" max="4111" width="8.5" style="20" customWidth="1"/>
    <col min="4112" max="4352" width="9" style="20"/>
    <col min="4353" max="4353" width="13.125" style="20" customWidth="1"/>
    <col min="4354" max="4367" width="8.5" style="20" customWidth="1"/>
    <col min="4368" max="4608" width="9" style="20"/>
    <col min="4609" max="4609" width="13.125" style="20" customWidth="1"/>
    <col min="4610" max="4623" width="8.5" style="20" customWidth="1"/>
    <col min="4624" max="4864" width="9" style="20"/>
    <col min="4865" max="4865" width="13.125" style="20" customWidth="1"/>
    <col min="4866" max="4879" width="8.5" style="20" customWidth="1"/>
    <col min="4880" max="5120" width="9" style="20"/>
    <col min="5121" max="5121" width="13.125" style="20" customWidth="1"/>
    <col min="5122" max="5135" width="8.5" style="20" customWidth="1"/>
    <col min="5136" max="5376" width="9" style="20"/>
    <col min="5377" max="5377" width="13.125" style="20" customWidth="1"/>
    <col min="5378" max="5391" width="8.5" style="20" customWidth="1"/>
    <col min="5392" max="5632" width="9" style="20"/>
    <col min="5633" max="5633" width="13.125" style="20" customWidth="1"/>
    <col min="5634" max="5647" width="8.5" style="20" customWidth="1"/>
    <col min="5648" max="5888" width="9" style="20"/>
    <col min="5889" max="5889" width="13.125" style="20" customWidth="1"/>
    <col min="5890" max="5903" width="8.5" style="20" customWidth="1"/>
    <col min="5904" max="6144" width="9" style="20"/>
    <col min="6145" max="6145" width="13.125" style="20" customWidth="1"/>
    <col min="6146" max="6159" width="8.5" style="20" customWidth="1"/>
    <col min="6160" max="6400" width="9" style="20"/>
    <col min="6401" max="6401" width="13.125" style="20" customWidth="1"/>
    <col min="6402" max="6415" width="8.5" style="20" customWidth="1"/>
    <col min="6416" max="6656" width="9" style="20"/>
    <col min="6657" max="6657" width="13.125" style="20" customWidth="1"/>
    <col min="6658" max="6671" width="8.5" style="20" customWidth="1"/>
    <col min="6672" max="6912" width="9" style="20"/>
    <col min="6913" max="6913" width="13.125" style="20" customWidth="1"/>
    <col min="6914" max="6927" width="8.5" style="20" customWidth="1"/>
    <col min="6928" max="7168" width="9" style="20"/>
    <col min="7169" max="7169" width="13.125" style="20" customWidth="1"/>
    <col min="7170" max="7183" width="8.5" style="20" customWidth="1"/>
    <col min="7184" max="7424" width="9" style="20"/>
    <col min="7425" max="7425" width="13.125" style="20" customWidth="1"/>
    <col min="7426" max="7439" width="8.5" style="20" customWidth="1"/>
    <col min="7440" max="7680" width="9" style="20"/>
    <col min="7681" max="7681" width="13.125" style="20" customWidth="1"/>
    <col min="7682" max="7695" width="8.5" style="20" customWidth="1"/>
    <col min="7696" max="7936" width="9" style="20"/>
    <col min="7937" max="7937" width="13.125" style="20" customWidth="1"/>
    <col min="7938" max="7951" width="8.5" style="20" customWidth="1"/>
    <col min="7952" max="8192" width="9" style="20"/>
    <col min="8193" max="8193" width="13.125" style="20" customWidth="1"/>
    <col min="8194" max="8207" width="8.5" style="20" customWidth="1"/>
    <col min="8208" max="8448" width="9" style="20"/>
    <col min="8449" max="8449" width="13.125" style="20" customWidth="1"/>
    <col min="8450" max="8463" width="8.5" style="20" customWidth="1"/>
    <col min="8464" max="8704" width="9" style="20"/>
    <col min="8705" max="8705" width="13.125" style="20" customWidth="1"/>
    <col min="8706" max="8719" width="8.5" style="20" customWidth="1"/>
    <col min="8720" max="8960" width="9" style="20"/>
    <col min="8961" max="8961" width="13.125" style="20" customWidth="1"/>
    <col min="8962" max="8975" width="8.5" style="20" customWidth="1"/>
    <col min="8976" max="9216" width="9" style="20"/>
    <col min="9217" max="9217" width="13.125" style="20" customWidth="1"/>
    <col min="9218" max="9231" width="8.5" style="20" customWidth="1"/>
    <col min="9232" max="9472" width="9" style="20"/>
    <col min="9473" max="9473" width="13.125" style="20" customWidth="1"/>
    <col min="9474" max="9487" width="8.5" style="20" customWidth="1"/>
    <col min="9488" max="9728" width="9" style="20"/>
    <col min="9729" max="9729" width="13.125" style="20" customWidth="1"/>
    <col min="9730" max="9743" width="8.5" style="20" customWidth="1"/>
    <col min="9744" max="9984" width="9" style="20"/>
    <col min="9985" max="9985" width="13.125" style="20" customWidth="1"/>
    <col min="9986" max="9999" width="8.5" style="20" customWidth="1"/>
    <col min="10000" max="10240" width="9" style="20"/>
    <col min="10241" max="10241" width="13.125" style="20" customWidth="1"/>
    <col min="10242" max="10255" width="8.5" style="20" customWidth="1"/>
    <col min="10256" max="10496" width="9" style="20"/>
    <col min="10497" max="10497" width="13.125" style="20" customWidth="1"/>
    <col min="10498" max="10511" width="8.5" style="20" customWidth="1"/>
    <col min="10512" max="10752" width="9" style="20"/>
    <col min="10753" max="10753" width="13.125" style="20" customWidth="1"/>
    <col min="10754" max="10767" width="8.5" style="20" customWidth="1"/>
    <col min="10768" max="11008" width="9" style="20"/>
    <col min="11009" max="11009" width="13.125" style="20" customWidth="1"/>
    <col min="11010" max="11023" width="8.5" style="20" customWidth="1"/>
    <col min="11024" max="11264" width="9" style="20"/>
    <col min="11265" max="11265" width="13.125" style="20" customWidth="1"/>
    <col min="11266" max="11279" width="8.5" style="20" customWidth="1"/>
    <col min="11280" max="11520" width="9" style="20"/>
    <col min="11521" max="11521" width="13.125" style="20" customWidth="1"/>
    <col min="11522" max="11535" width="8.5" style="20" customWidth="1"/>
    <col min="11536" max="11776" width="9" style="20"/>
    <col min="11777" max="11777" width="13.125" style="20" customWidth="1"/>
    <col min="11778" max="11791" width="8.5" style="20" customWidth="1"/>
    <col min="11792" max="12032" width="9" style="20"/>
    <col min="12033" max="12033" width="13.125" style="20" customWidth="1"/>
    <col min="12034" max="12047" width="8.5" style="20" customWidth="1"/>
    <col min="12048" max="12288" width="9" style="20"/>
    <col min="12289" max="12289" width="13.125" style="20" customWidth="1"/>
    <col min="12290" max="12303" width="8.5" style="20" customWidth="1"/>
    <col min="12304" max="12544" width="9" style="20"/>
    <col min="12545" max="12545" width="13.125" style="20" customWidth="1"/>
    <col min="12546" max="12559" width="8.5" style="20" customWidth="1"/>
    <col min="12560" max="12800" width="9" style="20"/>
    <col min="12801" max="12801" width="13.125" style="20" customWidth="1"/>
    <col min="12802" max="12815" width="8.5" style="20" customWidth="1"/>
    <col min="12816" max="13056" width="9" style="20"/>
    <col min="13057" max="13057" width="13.125" style="20" customWidth="1"/>
    <col min="13058" max="13071" width="8.5" style="20" customWidth="1"/>
    <col min="13072" max="13312" width="9" style="20"/>
    <col min="13313" max="13313" width="13.125" style="20" customWidth="1"/>
    <col min="13314" max="13327" width="8.5" style="20" customWidth="1"/>
    <col min="13328" max="13568" width="9" style="20"/>
    <col min="13569" max="13569" width="13.125" style="20" customWidth="1"/>
    <col min="13570" max="13583" width="8.5" style="20" customWidth="1"/>
    <col min="13584" max="13824" width="9" style="20"/>
    <col min="13825" max="13825" width="13.125" style="20" customWidth="1"/>
    <col min="13826" max="13839" width="8.5" style="20" customWidth="1"/>
    <col min="13840" max="14080" width="9" style="20"/>
    <col min="14081" max="14081" width="13.125" style="20" customWidth="1"/>
    <col min="14082" max="14095" width="8.5" style="20" customWidth="1"/>
    <col min="14096" max="14336" width="9" style="20"/>
    <col min="14337" max="14337" width="13.125" style="20" customWidth="1"/>
    <col min="14338" max="14351" width="8.5" style="20" customWidth="1"/>
    <col min="14352" max="14592" width="9" style="20"/>
    <col min="14593" max="14593" width="13.125" style="20" customWidth="1"/>
    <col min="14594" max="14607" width="8.5" style="20" customWidth="1"/>
    <col min="14608" max="14848" width="9" style="20"/>
    <col min="14849" max="14849" width="13.125" style="20" customWidth="1"/>
    <col min="14850" max="14863" width="8.5" style="20" customWidth="1"/>
    <col min="14864" max="15104" width="9" style="20"/>
    <col min="15105" max="15105" width="13.125" style="20" customWidth="1"/>
    <col min="15106" max="15119" width="8.5" style="20" customWidth="1"/>
    <col min="15120" max="15360" width="9" style="20"/>
    <col min="15361" max="15361" width="13.125" style="20" customWidth="1"/>
    <col min="15362" max="15375" width="8.5" style="20" customWidth="1"/>
    <col min="15376" max="15616" width="9" style="20"/>
    <col min="15617" max="15617" width="13.125" style="20" customWidth="1"/>
    <col min="15618" max="15631" width="8.5" style="20" customWidth="1"/>
    <col min="15632" max="15872" width="9" style="20"/>
    <col min="15873" max="15873" width="13.125" style="20" customWidth="1"/>
    <col min="15874" max="15887" width="8.5" style="20" customWidth="1"/>
    <col min="15888" max="16128" width="9" style="20"/>
    <col min="16129" max="16129" width="13.125" style="20" customWidth="1"/>
    <col min="16130" max="16143" width="8.5" style="20" customWidth="1"/>
    <col min="16144" max="16384" width="9" style="20"/>
  </cols>
  <sheetData>
    <row r="1" spans="1:15" s="45" customFormat="1" ht="24" customHeight="1" x14ac:dyDescent="0.15">
      <c r="A1" s="236" t="s">
        <v>95</v>
      </c>
      <c r="B1" s="46"/>
      <c r="C1" s="46"/>
      <c r="D1" s="46"/>
      <c r="E1" s="46"/>
      <c r="F1" s="46"/>
      <c r="G1" s="46"/>
      <c r="H1" s="46"/>
      <c r="I1" s="46"/>
      <c r="J1" s="46"/>
      <c r="K1" s="46"/>
      <c r="L1" s="46"/>
      <c r="M1" s="46"/>
      <c r="N1" s="46"/>
      <c r="O1" s="46"/>
    </row>
    <row r="2" spans="1:15" s="45" customFormat="1" ht="9" customHeight="1" x14ac:dyDescent="0.2">
      <c r="A2" s="47"/>
      <c r="B2" s="46"/>
      <c r="C2" s="46"/>
      <c r="D2" s="46"/>
      <c r="E2" s="46"/>
      <c r="F2" s="46"/>
      <c r="G2" s="46"/>
      <c r="H2" s="46"/>
      <c r="I2" s="46"/>
      <c r="J2" s="46"/>
      <c r="K2" s="46"/>
      <c r="L2" s="46"/>
      <c r="M2" s="46"/>
      <c r="N2" s="46"/>
      <c r="O2" s="46"/>
    </row>
    <row r="3" spans="1:15" s="45" customFormat="1" x14ac:dyDescent="0.15">
      <c r="A3" s="44" t="s">
        <v>94</v>
      </c>
      <c r="B3" s="46"/>
      <c r="C3" s="46"/>
      <c r="D3" s="46"/>
      <c r="E3" s="46"/>
      <c r="F3" s="46"/>
      <c r="G3" s="46"/>
      <c r="H3" s="46"/>
      <c r="I3" s="46"/>
      <c r="J3" s="46"/>
      <c r="K3" s="46"/>
      <c r="L3" s="46"/>
      <c r="M3" s="46"/>
      <c r="N3" s="46"/>
      <c r="O3" s="46"/>
    </row>
    <row r="4" spans="1:15" s="23" customFormat="1" ht="6" customHeight="1" thickBot="1" x14ac:dyDescent="0.2">
      <c r="A4" s="44"/>
      <c r="B4" s="43"/>
      <c r="C4" s="43"/>
      <c r="D4" s="43"/>
      <c r="E4" s="43"/>
      <c r="F4" s="43"/>
      <c r="G4" s="43"/>
      <c r="H4" s="43"/>
      <c r="I4" s="43"/>
      <c r="J4" s="43"/>
      <c r="K4" s="43"/>
      <c r="L4" s="43"/>
      <c r="M4" s="43"/>
      <c r="N4" s="43"/>
      <c r="O4" s="43"/>
    </row>
    <row r="5" spans="1:15" s="23" customFormat="1" ht="12.75" customHeight="1" x14ac:dyDescent="0.15">
      <c r="A5" s="310" t="s">
        <v>69</v>
      </c>
      <c r="B5" s="298" t="s">
        <v>93</v>
      </c>
      <c r="C5" s="299"/>
      <c r="D5" s="299"/>
      <c r="E5" s="299"/>
      <c r="F5" s="300"/>
      <c r="G5" s="304" t="s">
        <v>92</v>
      </c>
      <c r="H5" s="305"/>
      <c r="I5" s="305"/>
      <c r="J5" s="306"/>
      <c r="K5" s="292" t="s">
        <v>91</v>
      </c>
      <c r="L5" s="293"/>
      <c r="M5" s="293"/>
      <c r="N5" s="293"/>
      <c r="O5" s="294"/>
    </row>
    <row r="6" spans="1:15" s="23" customFormat="1" ht="12.95" customHeight="1" thickBot="1" x14ac:dyDescent="0.2">
      <c r="A6" s="311"/>
      <c r="B6" s="301"/>
      <c r="C6" s="302"/>
      <c r="D6" s="302"/>
      <c r="E6" s="302"/>
      <c r="F6" s="303"/>
      <c r="G6" s="307"/>
      <c r="H6" s="308"/>
      <c r="I6" s="308"/>
      <c r="J6" s="309"/>
      <c r="K6" s="295"/>
      <c r="L6" s="296"/>
      <c r="M6" s="296"/>
      <c r="N6" s="296"/>
      <c r="O6" s="297"/>
    </row>
    <row r="7" spans="1:15" s="23" customFormat="1" ht="74.25" customHeight="1" thickBot="1" x14ac:dyDescent="0.2">
      <c r="A7" s="311"/>
      <c r="B7" s="42" t="s">
        <v>87</v>
      </c>
      <c r="C7" s="41" t="s">
        <v>85</v>
      </c>
      <c r="D7" s="40" t="s">
        <v>90</v>
      </c>
      <c r="E7" s="39" t="s">
        <v>89</v>
      </c>
      <c r="F7" s="38" t="s">
        <v>83</v>
      </c>
      <c r="G7" s="42" t="s">
        <v>87</v>
      </c>
      <c r="H7" s="41" t="s">
        <v>85</v>
      </c>
      <c r="I7" s="39" t="s">
        <v>88</v>
      </c>
      <c r="J7" s="38" t="s">
        <v>83</v>
      </c>
      <c r="K7" s="42" t="s">
        <v>87</v>
      </c>
      <c r="L7" s="41" t="s">
        <v>86</v>
      </c>
      <c r="M7" s="40" t="s">
        <v>85</v>
      </c>
      <c r="N7" s="39" t="s">
        <v>84</v>
      </c>
      <c r="O7" s="38" t="s">
        <v>83</v>
      </c>
    </row>
    <row r="8" spans="1:15" s="34" customFormat="1" ht="12" x14ac:dyDescent="0.15">
      <c r="A8" s="37"/>
      <c r="B8" s="37"/>
      <c r="C8" s="36"/>
      <c r="D8" s="36"/>
      <c r="E8" s="36"/>
      <c r="F8" s="35"/>
      <c r="G8" s="37"/>
      <c r="H8" s="36"/>
      <c r="I8" s="36"/>
      <c r="J8" s="35"/>
      <c r="K8" s="37"/>
      <c r="L8" s="36"/>
      <c r="M8" s="36"/>
      <c r="N8" s="36"/>
      <c r="O8" s="35"/>
    </row>
    <row r="9" spans="1:15" s="28" customFormat="1" ht="17.100000000000001" customHeight="1" x14ac:dyDescent="0.15">
      <c r="A9" s="33" t="s">
        <v>82</v>
      </c>
      <c r="B9" s="31">
        <v>1182</v>
      </c>
      <c r="C9" s="30">
        <v>1085</v>
      </c>
      <c r="D9" s="30">
        <v>5</v>
      </c>
      <c r="E9" s="30">
        <v>67</v>
      </c>
      <c r="F9" s="29">
        <v>25</v>
      </c>
      <c r="G9" s="31">
        <v>212</v>
      </c>
      <c r="H9" s="30">
        <v>204</v>
      </c>
      <c r="I9" s="30">
        <v>2</v>
      </c>
      <c r="J9" s="29">
        <v>6</v>
      </c>
      <c r="K9" s="31">
        <v>682</v>
      </c>
      <c r="L9" s="30">
        <v>332</v>
      </c>
      <c r="M9" s="30">
        <v>148</v>
      </c>
      <c r="N9" s="30">
        <v>156</v>
      </c>
      <c r="O9" s="29">
        <v>46</v>
      </c>
    </row>
    <row r="10" spans="1:15" s="28" customFormat="1" ht="17.100000000000001" customHeight="1" x14ac:dyDescent="0.15">
      <c r="A10" s="32" t="s">
        <v>81</v>
      </c>
      <c r="B10" s="31">
        <v>1206</v>
      </c>
      <c r="C10" s="30">
        <v>1103</v>
      </c>
      <c r="D10" s="30">
        <v>4</v>
      </c>
      <c r="E10" s="30">
        <v>64</v>
      </c>
      <c r="F10" s="29">
        <v>35</v>
      </c>
      <c r="G10" s="31">
        <v>212</v>
      </c>
      <c r="H10" s="30">
        <v>206</v>
      </c>
      <c r="I10" s="30">
        <v>1</v>
      </c>
      <c r="J10" s="29">
        <v>5</v>
      </c>
      <c r="K10" s="31">
        <v>695</v>
      </c>
      <c r="L10" s="30">
        <v>359</v>
      </c>
      <c r="M10" s="30">
        <v>157</v>
      </c>
      <c r="N10" s="30">
        <v>136</v>
      </c>
      <c r="O10" s="29">
        <v>43</v>
      </c>
    </row>
    <row r="11" spans="1:15" s="28" customFormat="1" ht="17.100000000000001" customHeight="1" x14ac:dyDescent="0.15">
      <c r="A11" s="32" t="s">
        <v>80</v>
      </c>
      <c r="B11" s="31">
        <v>1200</v>
      </c>
      <c r="C11" s="30">
        <v>1109</v>
      </c>
      <c r="D11" s="30">
        <v>6</v>
      </c>
      <c r="E11" s="30">
        <v>60</v>
      </c>
      <c r="F11" s="29">
        <v>25</v>
      </c>
      <c r="G11" s="31">
        <v>206</v>
      </c>
      <c r="H11" s="30">
        <v>201</v>
      </c>
      <c r="I11" s="30">
        <v>2</v>
      </c>
      <c r="J11" s="29">
        <v>3</v>
      </c>
      <c r="K11" s="31">
        <v>716</v>
      </c>
      <c r="L11" s="30">
        <v>374</v>
      </c>
      <c r="M11" s="30">
        <v>164</v>
      </c>
      <c r="N11" s="30">
        <v>135</v>
      </c>
      <c r="O11" s="29">
        <v>43</v>
      </c>
    </row>
    <row r="12" spans="1:15" s="28" customFormat="1" ht="17.100000000000001" customHeight="1" x14ac:dyDescent="0.15">
      <c r="A12" s="32" t="s">
        <v>79</v>
      </c>
      <c r="B12" s="31">
        <v>1203</v>
      </c>
      <c r="C12" s="30">
        <v>1120</v>
      </c>
      <c r="D12" s="30">
        <v>1</v>
      </c>
      <c r="E12" s="30">
        <v>62</v>
      </c>
      <c r="F12" s="29">
        <v>20</v>
      </c>
      <c r="G12" s="31">
        <v>205</v>
      </c>
      <c r="H12" s="30">
        <v>202</v>
      </c>
      <c r="I12" s="30">
        <v>1</v>
      </c>
      <c r="J12" s="29">
        <v>2</v>
      </c>
      <c r="K12" s="31">
        <v>750</v>
      </c>
      <c r="L12" s="30">
        <v>401</v>
      </c>
      <c r="M12" s="30">
        <v>179</v>
      </c>
      <c r="N12" s="30">
        <v>130</v>
      </c>
      <c r="O12" s="29">
        <v>40</v>
      </c>
    </row>
    <row r="13" spans="1:15" s="28" customFormat="1" ht="16.5" customHeight="1" x14ac:dyDescent="0.15">
      <c r="A13" s="32" t="s">
        <v>353</v>
      </c>
      <c r="B13" s="31">
        <v>1221</v>
      </c>
      <c r="C13" s="30">
        <v>1125</v>
      </c>
      <c r="D13" s="30">
        <v>3</v>
      </c>
      <c r="E13" s="30">
        <v>66</v>
      </c>
      <c r="F13" s="29">
        <v>27</v>
      </c>
      <c r="G13" s="31">
        <v>205</v>
      </c>
      <c r="H13" s="30">
        <v>201</v>
      </c>
      <c r="I13" s="30">
        <v>3</v>
      </c>
      <c r="J13" s="29">
        <v>1</v>
      </c>
      <c r="K13" s="31">
        <v>746</v>
      </c>
      <c r="L13" s="30">
        <v>410</v>
      </c>
      <c r="M13" s="30">
        <v>181</v>
      </c>
      <c r="N13" s="30">
        <v>127</v>
      </c>
      <c r="O13" s="29">
        <v>28</v>
      </c>
    </row>
    <row r="14" spans="1:15" s="23" customFormat="1" ht="12.75" thickBot="1" x14ac:dyDescent="0.2">
      <c r="A14" s="27"/>
      <c r="B14" s="26"/>
      <c r="C14" s="25"/>
      <c r="D14" s="25"/>
      <c r="E14" s="25"/>
      <c r="F14" s="24"/>
      <c r="G14" s="26"/>
      <c r="H14" s="25"/>
      <c r="I14" s="25"/>
      <c r="J14" s="24"/>
      <c r="K14" s="26"/>
      <c r="L14" s="25"/>
      <c r="M14" s="25"/>
      <c r="N14" s="25"/>
      <c r="O14" s="24"/>
    </row>
    <row r="15" spans="1:15" s="23" customFormat="1" ht="12" x14ac:dyDescent="0.15">
      <c r="A15" s="22" t="s">
        <v>78</v>
      </c>
      <c r="B15" s="22"/>
      <c r="C15" s="22"/>
      <c r="D15" s="22"/>
      <c r="E15" s="22"/>
      <c r="F15" s="22"/>
      <c r="G15" s="22"/>
      <c r="H15" s="22"/>
      <c r="I15" s="22"/>
      <c r="J15" s="22"/>
      <c r="K15" s="22"/>
      <c r="L15" s="22"/>
      <c r="M15" s="22"/>
      <c r="N15" s="22"/>
      <c r="O15" s="22"/>
    </row>
    <row r="16" spans="1:15" s="23" customFormat="1" ht="12" x14ac:dyDescent="0.15">
      <c r="A16" s="22" t="s">
        <v>77</v>
      </c>
      <c r="B16" s="22"/>
      <c r="C16" s="22"/>
      <c r="D16" s="22"/>
      <c r="E16" s="22"/>
      <c r="F16" s="22"/>
      <c r="G16" s="22"/>
      <c r="H16" s="22"/>
      <c r="I16" s="22"/>
      <c r="J16" s="22"/>
      <c r="K16" s="22"/>
      <c r="L16" s="22"/>
      <c r="M16" s="22"/>
      <c r="N16" s="22"/>
      <c r="O16" s="22"/>
    </row>
    <row r="17" spans="1:1" x14ac:dyDescent="0.15">
      <c r="A17" s="22" t="s">
        <v>76</v>
      </c>
    </row>
  </sheetData>
  <mergeCells count="4">
    <mergeCell ref="K5:O6"/>
    <mergeCell ref="B5:F6"/>
    <mergeCell ref="G5:J6"/>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
  <sheetViews>
    <sheetView zoomScaleNormal="100" workbookViewId="0">
      <selection activeCell="I20" sqref="I20"/>
    </sheetView>
  </sheetViews>
  <sheetFormatPr defaultRowHeight="13.5" x14ac:dyDescent="0.15"/>
  <cols>
    <col min="1" max="1" width="10.125" style="20" customWidth="1"/>
    <col min="2" max="13" width="8.625" style="20" customWidth="1"/>
    <col min="14" max="256" width="9" style="20"/>
    <col min="257" max="257" width="10.125" style="20" customWidth="1"/>
    <col min="258" max="269" width="8.625" style="20" customWidth="1"/>
    <col min="270" max="512" width="9" style="20"/>
    <col min="513" max="513" width="10.125" style="20" customWidth="1"/>
    <col min="514" max="525" width="8.625" style="20" customWidth="1"/>
    <col min="526" max="768" width="9" style="20"/>
    <col min="769" max="769" width="10.125" style="20" customWidth="1"/>
    <col min="770" max="781" width="8.625" style="20" customWidth="1"/>
    <col min="782" max="1024" width="9" style="20"/>
    <col min="1025" max="1025" width="10.125" style="20" customWidth="1"/>
    <col min="1026" max="1037" width="8.625" style="20" customWidth="1"/>
    <col min="1038" max="1280" width="9" style="20"/>
    <col min="1281" max="1281" width="10.125" style="20" customWidth="1"/>
    <col min="1282" max="1293" width="8.625" style="20" customWidth="1"/>
    <col min="1294" max="1536" width="9" style="20"/>
    <col min="1537" max="1537" width="10.125" style="20" customWidth="1"/>
    <col min="1538" max="1549" width="8.625" style="20" customWidth="1"/>
    <col min="1550" max="1792" width="9" style="20"/>
    <col min="1793" max="1793" width="10.125" style="20" customWidth="1"/>
    <col min="1794" max="1805" width="8.625" style="20" customWidth="1"/>
    <col min="1806" max="2048" width="9" style="20"/>
    <col min="2049" max="2049" width="10.125" style="20" customWidth="1"/>
    <col min="2050" max="2061" width="8.625" style="20" customWidth="1"/>
    <col min="2062" max="2304" width="9" style="20"/>
    <col min="2305" max="2305" width="10.125" style="20" customWidth="1"/>
    <col min="2306" max="2317" width="8.625" style="20" customWidth="1"/>
    <col min="2318" max="2560" width="9" style="20"/>
    <col min="2561" max="2561" width="10.125" style="20" customWidth="1"/>
    <col min="2562" max="2573" width="8.625" style="20" customWidth="1"/>
    <col min="2574" max="2816" width="9" style="20"/>
    <col min="2817" max="2817" width="10.125" style="20" customWidth="1"/>
    <col min="2818" max="2829" width="8.625" style="20" customWidth="1"/>
    <col min="2830" max="3072" width="9" style="20"/>
    <col min="3073" max="3073" width="10.125" style="20" customWidth="1"/>
    <col min="3074" max="3085" width="8.625" style="20" customWidth="1"/>
    <col min="3086" max="3328" width="9" style="20"/>
    <col min="3329" max="3329" width="10.125" style="20" customWidth="1"/>
    <col min="3330" max="3341" width="8.625" style="20" customWidth="1"/>
    <col min="3342" max="3584" width="9" style="20"/>
    <col min="3585" max="3585" width="10.125" style="20" customWidth="1"/>
    <col min="3586" max="3597" width="8.625" style="20" customWidth="1"/>
    <col min="3598" max="3840" width="9" style="20"/>
    <col min="3841" max="3841" width="10.125" style="20" customWidth="1"/>
    <col min="3842" max="3853" width="8.625" style="20" customWidth="1"/>
    <col min="3854" max="4096" width="9" style="20"/>
    <col min="4097" max="4097" width="10.125" style="20" customWidth="1"/>
    <col min="4098" max="4109" width="8.625" style="20" customWidth="1"/>
    <col min="4110" max="4352" width="9" style="20"/>
    <col min="4353" max="4353" width="10.125" style="20" customWidth="1"/>
    <col min="4354" max="4365" width="8.625" style="20" customWidth="1"/>
    <col min="4366" max="4608" width="9" style="20"/>
    <col min="4609" max="4609" width="10.125" style="20" customWidth="1"/>
    <col min="4610" max="4621" width="8.625" style="20" customWidth="1"/>
    <col min="4622" max="4864" width="9" style="20"/>
    <col min="4865" max="4865" width="10.125" style="20" customWidth="1"/>
    <col min="4866" max="4877" width="8.625" style="20" customWidth="1"/>
    <col min="4878" max="5120" width="9" style="20"/>
    <col min="5121" max="5121" width="10.125" style="20" customWidth="1"/>
    <col min="5122" max="5133" width="8.625" style="20" customWidth="1"/>
    <col min="5134" max="5376" width="9" style="20"/>
    <col min="5377" max="5377" width="10.125" style="20" customWidth="1"/>
    <col min="5378" max="5389" width="8.625" style="20" customWidth="1"/>
    <col min="5390" max="5632" width="9" style="20"/>
    <col min="5633" max="5633" width="10.125" style="20" customWidth="1"/>
    <col min="5634" max="5645" width="8.625" style="20" customWidth="1"/>
    <col min="5646" max="5888" width="9" style="20"/>
    <col min="5889" max="5889" width="10.125" style="20" customWidth="1"/>
    <col min="5890" max="5901" width="8.625" style="20" customWidth="1"/>
    <col min="5902" max="6144" width="9" style="20"/>
    <col min="6145" max="6145" width="10.125" style="20" customWidth="1"/>
    <col min="6146" max="6157" width="8.625" style="20" customWidth="1"/>
    <col min="6158" max="6400" width="9" style="20"/>
    <col min="6401" max="6401" width="10.125" style="20" customWidth="1"/>
    <col min="6402" max="6413" width="8.625" style="20" customWidth="1"/>
    <col min="6414" max="6656" width="9" style="20"/>
    <col min="6657" max="6657" width="10.125" style="20" customWidth="1"/>
    <col min="6658" max="6669" width="8.625" style="20" customWidth="1"/>
    <col min="6670" max="6912" width="9" style="20"/>
    <col min="6913" max="6913" width="10.125" style="20" customWidth="1"/>
    <col min="6914" max="6925" width="8.625" style="20" customWidth="1"/>
    <col min="6926" max="7168" width="9" style="20"/>
    <col min="7169" max="7169" width="10.125" style="20" customWidth="1"/>
    <col min="7170" max="7181" width="8.625" style="20" customWidth="1"/>
    <col min="7182" max="7424" width="9" style="20"/>
    <col min="7425" max="7425" width="10.125" style="20" customWidth="1"/>
    <col min="7426" max="7437" width="8.625" style="20" customWidth="1"/>
    <col min="7438" max="7680" width="9" style="20"/>
    <col min="7681" max="7681" width="10.125" style="20" customWidth="1"/>
    <col min="7682" max="7693" width="8.625" style="20" customWidth="1"/>
    <col min="7694" max="7936" width="9" style="20"/>
    <col min="7937" max="7937" width="10.125" style="20" customWidth="1"/>
    <col min="7938" max="7949" width="8.625" style="20" customWidth="1"/>
    <col min="7950" max="8192" width="9" style="20"/>
    <col min="8193" max="8193" width="10.125" style="20" customWidth="1"/>
    <col min="8194" max="8205" width="8.625" style="20" customWidth="1"/>
    <col min="8206" max="8448" width="9" style="20"/>
    <col min="8449" max="8449" width="10.125" style="20" customWidth="1"/>
    <col min="8450" max="8461" width="8.625" style="20" customWidth="1"/>
    <col min="8462" max="8704" width="9" style="20"/>
    <col min="8705" max="8705" width="10.125" style="20" customWidth="1"/>
    <col min="8706" max="8717" width="8.625" style="20" customWidth="1"/>
    <col min="8718" max="8960" width="9" style="20"/>
    <col min="8961" max="8961" width="10.125" style="20" customWidth="1"/>
    <col min="8962" max="8973" width="8.625" style="20" customWidth="1"/>
    <col min="8974" max="9216" width="9" style="20"/>
    <col min="9217" max="9217" width="10.125" style="20" customWidth="1"/>
    <col min="9218" max="9229" width="8.625" style="20" customWidth="1"/>
    <col min="9230" max="9472" width="9" style="20"/>
    <col min="9473" max="9473" width="10.125" style="20" customWidth="1"/>
    <col min="9474" max="9485" width="8.625" style="20" customWidth="1"/>
    <col min="9486" max="9728" width="9" style="20"/>
    <col min="9729" max="9729" width="10.125" style="20" customWidth="1"/>
    <col min="9730" max="9741" width="8.625" style="20" customWidth="1"/>
    <col min="9742" max="9984" width="9" style="20"/>
    <col min="9985" max="9985" width="10.125" style="20" customWidth="1"/>
    <col min="9986" max="9997" width="8.625" style="20" customWidth="1"/>
    <col min="9998" max="10240" width="9" style="20"/>
    <col min="10241" max="10241" width="10.125" style="20" customWidth="1"/>
    <col min="10242" max="10253" width="8.625" style="20" customWidth="1"/>
    <col min="10254" max="10496" width="9" style="20"/>
    <col min="10497" max="10497" width="10.125" style="20" customWidth="1"/>
    <col min="10498" max="10509" width="8.625" style="20" customWidth="1"/>
    <col min="10510" max="10752" width="9" style="20"/>
    <col min="10753" max="10753" width="10.125" style="20" customWidth="1"/>
    <col min="10754" max="10765" width="8.625" style="20" customWidth="1"/>
    <col min="10766" max="11008" width="9" style="20"/>
    <col min="11009" max="11009" width="10.125" style="20" customWidth="1"/>
    <col min="11010" max="11021" width="8.625" style="20" customWidth="1"/>
    <col min="11022" max="11264" width="9" style="20"/>
    <col min="11265" max="11265" width="10.125" style="20" customWidth="1"/>
    <col min="11266" max="11277" width="8.625" style="20" customWidth="1"/>
    <col min="11278" max="11520" width="9" style="20"/>
    <col min="11521" max="11521" width="10.125" style="20" customWidth="1"/>
    <col min="11522" max="11533" width="8.625" style="20" customWidth="1"/>
    <col min="11534" max="11776" width="9" style="20"/>
    <col min="11777" max="11777" width="10.125" style="20" customWidth="1"/>
    <col min="11778" max="11789" width="8.625" style="20" customWidth="1"/>
    <col min="11790" max="12032" width="9" style="20"/>
    <col min="12033" max="12033" width="10.125" style="20" customWidth="1"/>
    <col min="12034" max="12045" width="8.625" style="20" customWidth="1"/>
    <col min="12046" max="12288" width="9" style="20"/>
    <col min="12289" max="12289" width="10.125" style="20" customWidth="1"/>
    <col min="12290" max="12301" width="8.625" style="20" customWidth="1"/>
    <col min="12302" max="12544" width="9" style="20"/>
    <col min="12545" max="12545" width="10.125" style="20" customWidth="1"/>
    <col min="12546" max="12557" width="8.625" style="20" customWidth="1"/>
    <col min="12558" max="12800" width="9" style="20"/>
    <col min="12801" max="12801" width="10.125" style="20" customWidth="1"/>
    <col min="12802" max="12813" width="8.625" style="20" customWidth="1"/>
    <col min="12814" max="13056" width="9" style="20"/>
    <col min="13057" max="13057" width="10.125" style="20" customWidth="1"/>
    <col min="13058" max="13069" width="8.625" style="20" customWidth="1"/>
    <col min="13070" max="13312" width="9" style="20"/>
    <col min="13313" max="13313" width="10.125" style="20" customWidth="1"/>
    <col min="13314" max="13325" width="8.625" style="20" customWidth="1"/>
    <col min="13326" max="13568" width="9" style="20"/>
    <col min="13569" max="13569" width="10.125" style="20" customWidth="1"/>
    <col min="13570" max="13581" width="8.625" style="20" customWidth="1"/>
    <col min="13582" max="13824" width="9" style="20"/>
    <col min="13825" max="13825" width="10.125" style="20" customWidth="1"/>
    <col min="13826" max="13837" width="8.625" style="20" customWidth="1"/>
    <col min="13838" max="14080" width="9" style="20"/>
    <col min="14081" max="14081" width="10.125" style="20" customWidth="1"/>
    <col min="14082" max="14093" width="8.625" style="20" customWidth="1"/>
    <col min="14094" max="14336" width="9" style="20"/>
    <col min="14337" max="14337" width="10.125" style="20" customWidth="1"/>
    <col min="14338" max="14349" width="8.625" style="20" customWidth="1"/>
    <col min="14350" max="14592" width="9" style="20"/>
    <col min="14593" max="14593" width="10.125" style="20" customWidth="1"/>
    <col min="14594" max="14605" width="8.625" style="20" customWidth="1"/>
    <col min="14606" max="14848" width="9" style="20"/>
    <col min="14849" max="14849" width="10.125" style="20" customWidth="1"/>
    <col min="14850" max="14861" width="8.625" style="20" customWidth="1"/>
    <col min="14862" max="15104" width="9" style="20"/>
    <col min="15105" max="15105" width="10.125" style="20" customWidth="1"/>
    <col min="15106" max="15117" width="8.625" style="20" customWidth="1"/>
    <col min="15118" max="15360" width="9" style="20"/>
    <col min="15361" max="15361" width="10.125" style="20" customWidth="1"/>
    <col min="15362" max="15373" width="8.625" style="20" customWidth="1"/>
    <col min="15374" max="15616" width="9" style="20"/>
    <col min="15617" max="15617" width="10.125" style="20" customWidth="1"/>
    <col min="15618" max="15629" width="8.625" style="20" customWidth="1"/>
    <col min="15630" max="15872" width="9" style="20"/>
    <col min="15873" max="15873" width="10.125" style="20" customWidth="1"/>
    <col min="15874" max="15885" width="8.625" style="20" customWidth="1"/>
    <col min="15886" max="16128" width="9" style="20"/>
    <col min="16129" max="16129" width="10.125" style="20" customWidth="1"/>
    <col min="16130" max="16141" width="8.625" style="20" customWidth="1"/>
    <col min="16142" max="16384" width="9" style="20"/>
  </cols>
  <sheetData>
    <row r="1" spans="1:14" s="45" customFormat="1" ht="24" customHeight="1" x14ac:dyDescent="0.15">
      <c r="A1" s="235" t="s">
        <v>117</v>
      </c>
    </row>
    <row r="2" spans="1:14" s="45" customFormat="1" ht="9" customHeight="1" x14ac:dyDescent="0.2">
      <c r="A2" s="71"/>
    </row>
    <row r="3" spans="1:14" x14ac:dyDescent="0.15">
      <c r="A3" s="70" t="s">
        <v>116</v>
      </c>
      <c r="B3" s="45"/>
      <c r="C3" s="69"/>
      <c r="D3" s="69"/>
      <c r="E3" s="69"/>
      <c r="F3" s="69"/>
      <c r="G3" s="373"/>
      <c r="H3" s="69"/>
    </row>
    <row r="4" spans="1:14" ht="6" customHeight="1" x14ac:dyDescent="0.15">
      <c r="A4" s="68"/>
      <c r="B4" s="61"/>
      <c r="C4" s="67"/>
      <c r="D4" s="67"/>
      <c r="E4" s="67"/>
      <c r="F4" s="67"/>
      <c r="G4" s="373"/>
      <c r="H4" s="67"/>
      <c r="I4" s="48"/>
      <c r="J4" s="48"/>
      <c r="K4" s="48"/>
      <c r="L4" s="48"/>
      <c r="M4" s="48"/>
    </row>
    <row r="5" spans="1:14" ht="15" customHeight="1" x14ac:dyDescent="0.15">
      <c r="A5" s="314" t="s">
        <v>69</v>
      </c>
      <c r="B5" s="312" t="s">
        <v>37</v>
      </c>
      <c r="C5" s="312" t="s">
        <v>93</v>
      </c>
      <c r="D5" s="312" t="s">
        <v>115</v>
      </c>
      <c r="E5" s="312" t="s">
        <v>91</v>
      </c>
      <c r="F5" s="312" t="s">
        <v>114</v>
      </c>
      <c r="G5" s="312" t="s">
        <v>113</v>
      </c>
      <c r="H5" s="312" t="s">
        <v>112</v>
      </c>
      <c r="I5" s="66" t="s">
        <v>111</v>
      </c>
      <c r="J5" s="66" t="s">
        <v>110</v>
      </c>
      <c r="K5" s="66" t="s">
        <v>109</v>
      </c>
      <c r="L5" s="66" t="s">
        <v>108</v>
      </c>
      <c r="M5" s="65" t="s">
        <v>107</v>
      </c>
    </row>
    <row r="6" spans="1:14" ht="15" customHeight="1" x14ac:dyDescent="0.15">
      <c r="A6" s="315"/>
      <c r="B6" s="313"/>
      <c r="C6" s="313"/>
      <c r="D6" s="313"/>
      <c r="E6" s="313"/>
      <c r="F6" s="313"/>
      <c r="G6" s="313"/>
      <c r="H6" s="313"/>
      <c r="I6" s="64" t="s">
        <v>106</v>
      </c>
      <c r="J6" s="64" t="s">
        <v>105</v>
      </c>
      <c r="K6" s="64" t="s">
        <v>104</v>
      </c>
      <c r="L6" s="64" t="s">
        <v>103</v>
      </c>
      <c r="M6" s="63" t="s">
        <v>102</v>
      </c>
    </row>
    <row r="7" spans="1:14" ht="9" customHeight="1" x14ac:dyDescent="0.15">
      <c r="A7" s="62"/>
      <c r="B7" s="61"/>
      <c r="C7" s="61"/>
      <c r="D7" s="61"/>
      <c r="E7" s="61"/>
      <c r="F7" s="61"/>
      <c r="G7" s="61"/>
      <c r="H7" s="60"/>
      <c r="I7" s="60"/>
      <c r="J7" s="60"/>
      <c r="K7" s="59"/>
      <c r="L7" s="59"/>
      <c r="M7" s="59"/>
    </row>
    <row r="8" spans="1:14" s="52" customFormat="1" ht="18.75" customHeight="1" x14ac:dyDescent="0.15">
      <c r="A8" s="58" t="s">
        <v>335</v>
      </c>
      <c r="B8" s="56">
        <v>563</v>
      </c>
      <c r="C8" s="54">
        <v>64</v>
      </c>
      <c r="D8" s="55" t="s">
        <v>97</v>
      </c>
      <c r="E8" s="54">
        <v>18</v>
      </c>
      <c r="F8" s="54">
        <v>3</v>
      </c>
      <c r="G8" s="54">
        <v>399</v>
      </c>
      <c r="H8" s="54">
        <v>0</v>
      </c>
      <c r="I8" s="55" t="s">
        <v>97</v>
      </c>
      <c r="J8" s="54">
        <v>17</v>
      </c>
      <c r="K8" s="54">
        <v>20</v>
      </c>
      <c r="L8" s="54">
        <v>14</v>
      </c>
      <c r="M8" s="54">
        <v>28</v>
      </c>
      <c r="N8" s="53"/>
    </row>
    <row r="9" spans="1:14" s="52" customFormat="1" ht="18.75" customHeight="1" x14ac:dyDescent="0.15">
      <c r="A9" s="57" t="s">
        <v>100</v>
      </c>
      <c r="B9" s="56">
        <v>564</v>
      </c>
      <c r="C9" s="54">
        <v>60</v>
      </c>
      <c r="D9" s="55">
        <v>1</v>
      </c>
      <c r="E9" s="54">
        <v>19</v>
      </c>
      <c r="F9" s="54">
        <v>4</v>
      </c>
      <c r="G9" s="54">
        <v>399</v>
      </c>
      <c r="H9" s="54">
        <v>0</v>
      </c>
      <c r="I9" s="55" t="s">
        <v>19</v>
      </c>
      <c r="J9" s="54">
        <v>17</v>
      </c>
      <c r="K9" s="54">
        <v>20</v>
      </c>
      <c r="L9" s="54">
        <v>15</v>
      </c>
      <c r="M9" s="54">
        <v>29</v>
      </c>
      <c r="N9" s="53"/>
    </row>
    <row r="10" spans="1:14" s="52" customFormat="1" ht="18.75" customHeight="1" x14ac:dyDescent="0.15">
      <c r="A10" s="57" t="s">
        <v>99</v>
      </c>
      <c r="B10" s="56">
        <v>559</v>
      </c>
      <c r="C10" s="54">
        <v>58</v>
      </c>
      <c r="D10" s="55">
        <v>1</v>
      </c>
      <c r="E10" s="54">
        <v>19</v>
      </c>
      <c r="F10" s="54">
        <v>3</v>
      </c>
      <c r="G10" s="54">
        <v>394</v>
      </c>
      <c r="H10" s="54">
        <v>0</v>
      </c>
      <c r="I10" s="55" t="s">
        <v>19</v>
      </c>
      <c r="J10" s="54">
        <v>18</v>
      </c>
      <c r="K10" s="54">
        <v>20</v>
      </c>
      <c r="L10" s="54">
        <v>17</v>
      </c>
      <c r="M10" s="54">
        <v>29</v>
      </c>
      <c r="N10" s="53"/>
    </row>
    <row r="11" spans="1:14" s="52" customFormat="1" ht="18.75" customHeight="1" x14ac:dyDescent="0.15">
      <c r="A11" s="57" t="s">
        <v>98</v>
      </c>
      <c r="B11" s="56">
        <v>566</v>
      </c>
      <c r="C11" s="54">
        <v>64</v>
      </c>
      <c r="D11" s="55">
        <v>1</v>
      </c>
      <c r="E11" s="54">
        <v>21</v>
      </c>
      <c r="F11" s="54">
        <v>3</v>
      </c>
      <c r="G11" s="54">
        <v>390</v>
      </c>
      <c r="H11" s="54">
        <v>0</v>
      </c>
      <c r="I11" s="55" t="s">
        <v>19</v>
      </c>
      <c r="J11" s="54">
        <v>18</v>
      </c>
      <c r="K11" s="54">
        <v>20</v>
      </c>
      <c r="L11" s="54">
        <v>20</v>
      </c>
      <c r="M11" s="54">
        <v>29</v>
      </c>
      <c r="N11" s="53"/>
    </row>
    <row r="12" spans="1:14" s="52" customFormat="1" ht="18" customHeight="1" x14ac:dyDescent="0.15">
      <c r="A12" s="57" t="s">
        <v>334</v>
      </c>
      <c r="B12" s="56">
        <v>558</v>
      </c>
      <c r="C12" s="54">
        <v>58</v>
      </c>
      <c r="D12" s="55">
        <v>1</v>
      </c>
      <c r="E12" s="54">
        <v>20</v>
      </c>
      <c r="F12" s="54">
        <v>3</v>
      </c>
      <c r="G12" s="54">
        <v>387</v>
      </c>
      <c r="H12" s="54">
        <v>0</v>
      </c>
      <c r="I12" s="55" t="s">
        <v>19</v>
      </c>
      <c r="J12" s="54">
        <v>18</v>
      </c>
      <c r="K12" s="54">
        <v>20</v>
      </c>
      <c r="L12" s="54">
        <v>22</v>
      </c>
      <c r="M12" s="54">
        <v>29</v>
      </c>
      <c r="N12" s="53"/>
    </row>
    <row r="13" spans="1:14" s="52" customFormat="1" ht="18" customHeight="1" x14ac:dyDescent="0.15">
      <c r="A13" s="57" t="s">
        <v>354</v>
      </c>
      <c r="B13" s="56">
        <v>581</v>
      </c>
      <c r="C13" s="54">
        <v>86</v>
      </c>
      <c r="D13" s="55">
        <v>1</v>
      </c>
      <c r="E13" s="54">
        <v>21</v>
      </c>
      <c r="F13" s="54">
        <v>3</v>
      </c>
      <c r="G13" s="54">
        <v>379</v>
      </c>
      <c r="H13" s="54">
        <v>0</v>
      </c>
      <c r="I13" s="55" t="s">
        <v>19</v>
      </c>
      <c r="J13" s="54">
        <v>18</v>
      </c>
      <c r="K13" s="54">
        <v>20</v>
      </c>
      <c r="L13" s="54">
        <v>24</v>
      </c>
      <c r="M13" s="54">
        <v>29</v>
      </c>
      <c r="N13" s="53"/>
    </row>
    <row r="14" spans="1:14" x14ac:dyDescent="0.15">
      <c r="A14" s="51"/>
      <c r="B14" s="50"/>
      <c r="C14" s="49"/>
      <c r="D14" s="49"/>
      <c r="E14" s="49"/>
      <c r="F14" s="49"/>
      <c r="G14" s="49"/>
      <c r="H14" s="49"/>
      <c r="I14" s="49"/>
      <c r="J14" s="49"/>
      <c r="K14" s="49"/>
      <c r="L14" s="49"/>
      <c r="M14" s="49"/>
    </row>
    <row r="15" spans="1:14" x14ac:dyDescent="0.15">
      <c r="A15" s="20" t="s">
        <v>96</v>
      </c>
    </row>
    <row r="19" spans="5:5" x14ac:dyDescent="0.15">
      <c r="E19" s="48"/>
    </row>
  </sheetData>
  <mergeCells count="8">
    <mergeCell ref="G5:G6"/>
    <mergeCell ref="H5:H6"/>
    <mergeCell ref="A5:A6"/>
    <mergeCell ref="B5:B6"/>
    <mergeCell ref="C5:C6"/>
    <mergeCell ref="D5:D6"/>
    <mergeCell ref="E5:E6"/>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8"/>
  <sheetViews>
    <sheetView zoomScaleNormal="100" workbookViewId="0">
      <pane xSplit="1" topLeftCell="B1" activePane="topRight" state="frozen"/>
      <selection pane="topRight" activeCell="G4" sqref="G4:G6"/>
    </sheetView>
  </sheetViews>
  <sheetFormatPr defaultRowHeight="18" customHeight="1" x14ac:dyDescent="0.15"/>
  <cols>
    <col min="1" max="1" width="17.625" style="52" customWidth="1"/>
    <col min="2" max="21" width="9.125" style="52" customWidth="1"/>
    <col min="22" max="256" width="9" style="52"/>
    <col min="257" max="257" width="17.625" style="52" customWidth="1"/>
    <col min="258" max="277" width="9.125" style="52" customWidth="1"/>
    <col min="278" max="512" width="9" style="52"/>
    <col min="513" max="513" width="17.625" style="52" customWidth="1"/>
    <col min="514" max="533" width="9.125" style="52" customWidth="1"/>
    <col min="534" max="768" width="9" style="52"/>
    <col min="769" max="769" width="17.625" style="52" customWidth="1"/>
    <col min="770" max="789" width="9.125" style="52" customWidth="1"/>
    <col min="790" max="1024" width="9" style="52"/>
    <col min="1025" max="1025" width="17.625" style="52" customWidth="1"/>
    <col min="1026" max="1045" width="9.125" style="52" customWidth="1"/>
    <col min="1046" max="1280" width="9" style="52"/>
    <col min="1281" max="1281" width="17.625" style="52" customWidth="1"/>
    <col min="1282" max="1301" width="9.125" style="52" customWidth="1"/>
    <col min="1302" max="1536" width="9" style="52"/>
    <col min="1537" max="1537" width="17.625" style="52" customWidth="1"/>
    <col min="1538" max="1557" width="9.125" style="52" customWidth="1"/>
    <col min="1558" max="1792" width="9" style="52"/>
    <col min="1793" max="1793" width="17.625" style="52" customWidth="1"/>
    <col min="1794" max="1813" width="9.125" style="52" customWidth="1"/>
    <col min="1814" max="2048" width="9" style="52"/>
    <col min="2049" max="2049" width="17.625" style="52" customWidth="1"/>
    <col min="2050" max="2069" width="9.125" style="52" customWidth="1"/>
    <col min="2070" max="2304" width="9" style="52"/>
    <col min="2305" max="2305" width="17.625" style="52" customWidth="1"/>
    <col min="2306" max="2325" width="9.125" style="52" customWidth="1"/>
    <col min="2326" max="2560" width="9" style="52"/>
    <col min="2561" max="2561" width="17.625" style="52" customWidth="1"/>
    <col min="2562" max="2581" width="9.125" style="52" customWidth="1"/>
    <col min="2582" max="2816" width="9" style="52"/>
    <col min="2817" max="2817" width="17.625" style="52" customWidth="1"/>
    <col min="2818" max="2837" width="9.125" style="52" customWidth="1"/>
    <col min="2838" max="3072" width="9" style="52"/>
    <col min="3073" max="3073" width="17.625" style="52" customWidth="1"/>
    <col min="3074" max="3093" width="9.125" style="52" customWidth="1"/>
    <col min="3094" max="3328" width="9" style="52"/>
    <col min="3329" max="3329" width="17.625" style="52" customWidth="1"/>
    <col min="3330" max="3349" width="9.125" style="52" customWidth="1"/>
    <col min="3350" max="3584" width="9" style="52"/>
    <col min="3585" max="3585" width="17.625" style="52" customWidth="1"/>
    <col min="3586" max="3605" width="9.125" style="52" customWidth="1"/>
    <col min="3606" max="3840" width="9" style="52"/>
    <col min="3841" max="3841" width="17.625" style="52" customWidth="1"/>
    <col min="3842" max="3861" width="9.125" style="52" customWidth="1"/>
    <col min="3862" max="4096" width="9" style="52"/>
    <col min="4097" max="4097" width="17.625" style="52" customWidth="1"/>
    <col min="4098" max="4117" width="9.125" style="52" customWidth="1"/>
    <col min="4118" max="4352" width="9" style="52"/>
    <col min="4353" max="4353" width="17.625" style="52" customWidth="1"/>
    <col min="4354" max="4373" width="9.125" style="52" customWidth="1"/>
    <col min="4374" max="4608" width="9" style="52"/>
    <col min="4609" max="4609" width="17.625" style="52" customWidth="1"/>
    <col min="4610" max="4629" width="9.125" style="52" customWidth="1"/>
    <col min="4630" max="4864" width="9" style="52"/>
    <col min="4865" max="4865" width="17.625" style="52" customWidth="1"/>
    <col min="4866" max="4885" width="9.125" style="52" customWidth="1"/>
    <col min="4886" max="5120" width="9" style="52"/>
    <col min="5121" max="5121" width="17.625" style="52" customWidth="1"/>
    <col min="5122" max="5141" width="9.125" style="52" customWidth="1"/>
    <col min="5142" max="5376" width="9" style="52"/>
    <col min="5377" max="5377" width="17.625" style="52" customWidth="1"/>
    <col min="5378" max="5397" width="9.125" style="52" customWidth="1"/>
    <col min="5398" max="5632" width="9" style="52"/>
    <col min="5633" max="5633" width="17.625" style="52" customWidth="1"/>
    <col min="5634" max="5653" width="9.125" style="52" customWidth="1"/>
    <col min="5654" max="5888" width="9" style="52"/>
    <col min="5889" max="5889" width="17.625" style="52" customWidth="1"/>
    <col min="5890" max="5909" width="9.125" style="52" customWidth="1"/>
    <col min="5910" max="6144" width="9" style="52"/>
    <col min="6145" max="6145" width="17.625" style="52" customWidth="1"/>
    <col min="6146" max="6165" width="9.125" style="52" customWidth="1"/>
    <col min="6166" max="6400" width="9" style="52"/>
    <col min="6401" max="6401" width="17.625" style="52" customWidth="1"/>
    <col min="6402" max="6421" width="9.125" style="52" customWidth="1"/>
    <col min="6422" max="6656" width="9" style="52"/>
    <col min="6657" max="6657" width="17.625" style="52" customWidth="1"/>
    <col min="6658" max="6677" width="9.125" style="52" customWidth="1"/>
    <col min="6678" max="6912" width="9" style="52"/>
    <col min="6913" max="6913" width="17.625" style="52" customWidth="1"/>
    <col min="6914" max="6933" width="9.125" style="52" customWidth="1"/>
    <col min="6934" max="7168" width="9" style="52"/>
    <col min="7169" max="7169" width="17.625" style="52" customWidth="1"/>
    <col min="7170" max="7189" width="9.125" style="52" customWidth="1"/>
    <col min="7190" max="7424" width="9" style="52"/>
    <col min="7425" max="7425" width="17.625" style="52" customWidth="1"/>
    <col min="7426" max="7445" width="9.125" style="52" customWidth="1"/>
    <col min="7446" max="7680" width="9" style="52"/>
    <col min="7681" max="7681" width="17.625" style="52" customWidth="1"/>
    <col min="7682" max="7701" width="9.125" style="52" customWidth="1"/>
    <col min="7702" max="7936" width="9" style="52"/>
    <col min="7937" max="7937" width="17.625" style="52" customWidth="1"/>
    <col min="7938" max="7957" width="9.125" style="52" customWidth="1"/>
    <col min="7958" max="8192" width="9" style="52"/>
    <col min="8193" max="8193" width="17.625" style="52" customWidth="1"/>
    <col min="8194" max="8213" width="9.125" style="52" customWidth="1"/>
    <col min="8214" max="8448" width="9" style="52"/>
    <col min="8449" max="8449" width="17.625" style="52" customWidth="1"/>
    <col min="8450" max="8469" width="9.125" style="52" customWidth="1"/>
    <col min="8470" max="8704" width="9" style="52"/>
    <col min="8705" max="8705" width="17.625" style="52" customWidth="1"/>
    <col min="8706" max="8725" width="9.125" style="52" customWidth="1"/>
    <col min="8726" max="8960" width="9" style="52"/>
    <col min="8961" max="8961" width="17.625" style="52" customWidth="1"/>
    <col min="8962" max="8981" width="9.125" style="52" customWidth="1"/>
    <col min="8982" max="9216" width="9" style="52"/>
    <col min="9217" max="9217" width="17.625" style="52" customWidth="1"/>
    <col min="9218" max="9237" width="9.125" style="52" customWidth="1"/>
    <col min="9238" max="9472" width="9" style="52"/>
    <col min="9473" max="9473" width="17.625" style="52" customWidth="1"/>
    <col min="9474" max="9493" width="9.125" style="52" customWidth="1"/>
    <col min="9494" max="9728" width="9" style="52"/>
    <col min="9729" max="9729" width="17.625" style="52" customWidth="1"/>
    <col min="9730" max="9749" width="9.125" style="52" customWidth="1"/>
    <col min="9750" max="9984" width="9" style="52"/>
    <col min="9985" max="9985" width="17.625" style="52" customWidth="1"/>
    <col min="9986" max="10005" width="9.125" style="52" customWidth="1"/>
    <col min="10006" max="10240" width="9" style="52"/>
    <col min="10241" max="10241" width="17.625" style="52" customWidth="1"/>
    <col min="10242" max="10261" width="9.125" style="52" customWidth="1"/>
    <col min="10262" max="10496" width="9" style="52"/>
    <col min="10497" max="10497" width="17.625" style="52" customWidth="1"/>
    <col min="10498" max="10517" width="9.125" style="52" customWidth="1"/>
    <col min="10518" max="10752" width="9" style="52"/>
    <col min="10753" max="10753" width="17.625" style="52" customWidth="1"/>
    <col min="10754" max="10773" width="9.125" style="52" customWidth="1"/>
    <col min="10774" max="11008" width="9" style="52"/>
    <col min="11009" max="11009" width="17.625" style="52" customWidth="1"/>
    <col min="11010" max="11029" width="9.125" style="52" customWidth="1"/>
    <col min="11030" max="11264" width="9" style="52"/>
    <col min="11265" max="11265" width="17.625" style="52" customWidth="1"/>
    <col min="11266" max="11285" width="9.125" style="52" customWidth="1"/>
    <col min="11286" max="11520" width="9" style="52"/>
    <col min="11521" max="11521" width="17.625" style="52" customWidth="1"/>
    <col min="11522" max="11541" width="9.125" style="52" customWidth="1"/>
    <col min="11542" max="11776" width="9" style="52"/>
    <col min="11777" max="11777" width="17.625" style="52" customWidth="1"/>
    <col min="11778" max="11797" width="9.125" style="52" customWidth="1"/>
    <col min="11798" max="12032" width="9" style="52"/>
    <col min="12033" max="12033" width="17.625" style="52" customWidth="1"/>
    <col min="12034" max="12053" width="9.125" style="52" customWidth="1"/>
    <col min="12054" max="12288" width="9" style="52"/>
    <col min="12289" max="12289" width="17.625" style="52" customWidth="1"/>
    <col min="12290" max="12309" width="9.125" style="52" customWidth="1"/>
    <col min="12310" max="12544" width="9" style="52"/>
    <col min="12545" max="12545" width="17.625" style="52" customWidth="1"/>
    <col min="12546" max="12565" width="9.125" style="52" customWidth="1"/>
    <col min="12566" max="12800" width="9" style="52"/>
    <col min="12801" max="12801" width="17.625" style="52" customWidth="1"/>
    <col min="12802" max="12821" width="9.125" style="52" customWidth="1"/>
    <col min="12822" max="13056" width="9" style="52"/>
    <col min="13057" max="13057" width="17.625" style="52" customWidth="1"/>
    <col min="13058" max="13077" width="9.125" style="52" customWidth="1"/>
    <col min="13078" max="13312" width="9" style="52"/>
    <col min="13313" max="13313" width="17.625" style="52" customWidth="1"/>
    <col min="13314" max="13333" width="9.125" style="52" customWidth="1"/>
    <col min="13334" max="13568" width="9" style="52"/>
    <col min="13569" max="13569" width="17.625" style="52" customWidth="1"/>
    <col min="13570" max="13589" width="9.125" style="52" customWidth="1"/>
    <col min="13590" max="13824" width="9" style="52"/>
    <col min="13825" max="13825" width="17.625" style="52" customWidth="1"/>
    <col min="13826" max="13845" width="9.125" style="52" customWidth="1"/>
    <col min="13846" max="14080" width="9" style="52"/>
    <col min="14081" max="14081" width="17.625" style="52" customWidth="1"/>
    <col min="14082" max="14101" width="9.125" style="52" customWidth="1"/>
    <col min="14102" max="14336" width="9" style="52"/>
    <col min="14337" max="14337" width="17.625" style="52" customWidth="1"/>
    <col min="14338" max="14357" width="9.125" style="52" customWidth="1"/>
    <col min="14358" max="14592" width="9" style="52"/>
    <col min="14593" max="14593" width="17.625" style="52" customWidth="1"/>
    <col min="14594" max="14613" width="9.125" style="52" customWidth="1"/>
    <col min="14614" max="14848" width="9" style="52"/>
    <col min="14849" max="14849" width="17.625" style="52" customWidth="1"/>
    <col min="14850" max="14869" width="9.125" style="52" customWidth="1"/>
    <col min="14870" max="15104" width="9" style="52"/>
    <col min="15105" max="15105" width="17.625" style="52" customWidth="1"/>
    <col min="15106" max="15125" width="9.125" style="52" customWidth="1"/>
    <col min="15126" max="15360" width="9" style="52"/>
    <col min="15361" max="15361" width="17.625" style="52" customWidth="1"/>
    <col min="15362" max="15381" width="9.125" style="52" customWidth="1"/>
    <col min="15382" max="15616" width="9" style="52"/>
    <col min="15617" max="15617" width="17.625" style="52" customWidth="1"/>
    <col min="15618" max="15637" width="9.125" style="52" customWidth="1"/>
    <col min="15638" max="15872" width="9" style="52"/>
    <col min="15873" max="15873" width="17.625" style="52" customWidth="1"/>
    <col min="15874" max="15893" width="9.125" style="52" customWidth="1"/>
    <col min="15894" max="16128" width="9" style="52"/>
    <col min="16129" max="16129" width="17.625" style="52" customWidth="1"/>
    <col min="16130" max="16149" width="9.125" style="52" customWidth="1"/>
    <col min="16150" max="16384" width="9" style="52"/>
  </cols>
  <sheetData>
    <row r="1" spans="1:23" s="79" customFormat="1" ht="18" customHeight="1" x14ac:dyDescent="0.15">
      <c r="A1" s="19" t="s">
        <v>137</v>
      </c>
    </row>
    <row r="2" spans="1:23" s="79" customFormat="1" ht="18" customHeight="1" x14ac:dyDescent="0.2">
      <c r="A2" s="87"/>
    </row>
    <row r="3" spans="1:23" ht="18" customHeight="1" x14ac:dyDescent="0.15">
      <c r="A3" s="3" t="s">
        <v>341</v>
      </c>
      <c r="B3" s="79"/>
      <c r="C3" s="79"/>
      <c r="D3" s="79"/>
      <c r="E3" s="79"/>
      <c r="F3" s="86"/>
      <c r="G3" s="86"/>
      <c r="H3" s="86"/>
      <c r="I3" s="86"/>
      <c r="J3" s="86"/>
      <c r="K3" s="86"/>
    </row>
    <row r="4" spans="1:23" ht="18" customHeight="1" x14ac:dyDescent="0.15">
      <c r="A4" s="321" t="s">
        <v>136</v>
      </c>
      <c r="B4" s="284" t="s">
        <v>37</v>
      </c>
      <c r="C4" s="284" t="s">
        <v>135</v>
      </c>
      <c r="D4" s="284" t="s">
        <v>134</v>
      </c>
      <c r="E4" s="284" t="s">
        <v>133</v>
      </c>
      <c r="F4" s="284" t="s">
        <v>132</v>
      </c>
      <c r="G4" s="284" t="s">
        <v>131</v>
      </c>
      <c r="H4" s="284" t="s">
        <v>130</v>
      </c>
      <c r="I4" s="284" t="s">
        <v>129</v>
      </c>
      <c r="J4" s="284" t="s">
        <v>128</v>
      </c>
      <c r="K4" s="284" t="s">
        <v>340</v>
      </c>
      <c r="L4" s="284" t="s">
        <v>127</v>
      </c>
      <c r="M4" s="284" t="s">
        <v>126</v>
      </c>
      <c r="N4" s="284" t="s">
        <v>125</v>
      </c>
      <c r="O4" s="284" t="s">
        <v>124</v>
      </c>
      <c r="P4" s="284" t="s">
        <v>123</v>
      </c>
      <c r="Q4" s="320" t="s">
        <v>339</v>
      </c>
      <c r="R4" s="284" t="s">
        <v>122</v>
      </c>
      <c r="S4" s="284" t="s">
        <v>121</v>
      </c>
      <c r="T4" s="284" t="s">
        <v>120</v>
      </c>
      <c r="U4" s="320" t="s">
        <v>355</v>
      </c>
      <c r="V4" s="316" t="s">
        <v>338</v>
      </c>
    </row>
    <row r="5" spans="1:23" ht="18" customHeight="1" x14ac:dyDescent="0.15">
      <c r="A5" s="322"/>
      <c r="B5" s="319"/>
      <c r="C5" s="319"/>
      <c r="D5" s="319"/>
      <c r="E5" s="319"/>
      <c r="F5" s="319"/>
      <c r="G5" s="319"/>
      <c r="H5" s="319"/>
      <c r="I5" s="319"/>
      <c r="J5" s="319"/>
      <c r="K5" s="319"/>
      <c r="L5" s="319"/>
      <c r="M5" s="319"/>
      <c r="N5" s="319"/>
      <c r="O5" s="319"/>
      <c r="P5" s="319"/>
      <c r="Q5" s="319"/>
      <c r="R5" s="319"/>
      <c r="S5" s="319"/>
      <c r="T5" s="319"/>
      <c r="U5" s="319"/>
      <c r="V5" s="317"/>
    </row>
    <row r="6" spans="1:23" s="79" customFormat="1" ht="18" customHeight="1" x14ac:dyDescent="0.15">
      <c r="A6" s="323"/>
      <c r="B6" s="285"/>
      <c r="C6" s="285"/>
      <c r="D6" s="285"/>
      <c r="E6" s="285"/>
      <c r="F6" s="285"/>
      <c r="G6" s="285"/>
      <c r="H6" s="285"/>
      <c r="I6" s="285"/>
      <c r="J6" s="285"/>
      <c r="K6" s="285"/>
      <c r="L6" s="285"/>
      <c r="M6" s="285"/>
      <c r="N6" s="285"/>
      <c r="O6" s="285"/>
      <c r="P6" s="285"/>
      <c r="Q6" s="285"/>
      <c r="R6" s="285"/>
      <c r="S6" s="285"/>
      <c r="T6" s="285"/>
      <c r="U6" s="285"/>
      <c r="V6" s="318"/>
    </row>
    <row r="7" spans="1:23" s="79" customFormat="1" ht="18" customHeight="1" x14ac:dyDescent="0.15">
      <c r="A7" s="85"/>
      <c r="B7" s="84"/>
      <c r="C7" s="30"/>
      <c r="D7" s="30"/>
      <c r="E7" s="30"/>
      <c r="F7" s="30"/>
      <c r="G7" s="30"/>
      <c r="H7" s="30"/>
      <c r="I7" s="30"/>
      <c r="J7" s="30"/>
      <c r="K7" s="54"/>
      <c r="L7" s="30"/>
      <c r="M7" s="54"/>
      <c r="N7" s="30"/>
      <c r="O7" s="30"/>
      <c r="P7" s="30"/>
      <c r="Q7" s="30"/>
      <c r="R7" s="30"/>
      <c r="S7" s="30"/>
      <c r="T7" s="30"/>
      <c r="U7" s="30"/>
    </row>
    <row r="8" spans="1:23" s="79" customFormat="1" ht="18" customHeight="1" x14ac:dyDescent="0.15">
      <c r="A8" s="30" t="s">
        <v>119</v>
      </c>
      <c r="B8" s="83"/>
      <c r="C8" s="80"/>
      <c r="D8" s="80"/>
      <c r="E8" s="80"/>
      <c r="F8" s="80"/>
      <c r="G8" s="80"/>
      <c r="H8" s="80"/>
      <c r="I8" s="80"/>
      <c r="J8" s="80"/>
      <c r="K8" s="82"/>
      <c r="L8" s="81"/>
      <c r="M8" s="53"/>
      <c r="N8" s="80"/>
      <c r="O8" s="80"/>
      <c r="P8" s="80"/>
      <c r="Q8" s="80"/>
      <c r="R8" s="80"/>
      <c r="S8" s="80"/>
      <c r="T8" s="80"/>
      <c r="U8" s="80"/>
    </row>
    <row r="9" spans="1:23" s="75" customFormat="1" ht="18" customHeight="1" x14ac:dyDescent="0.15">
      <c r="A9" s="57" t="s">
        <v>336</v>
      </c>
      <c r="B9" s="56">
        <v>154843</v>
      </c>
      <c r="C9" s="54">
        <v>20668</v>
      </c>
      <c r="D9" s="54">
        <v>16748</v>
      </c>
      <c r="E9" s="54">
        <v>6059</v>
      </c>
      <c r="F9" s="54">
        <v>15516</v>
      </c>
      <c r="G9" s="54">
        <v>9334</v>
      </c>
      <c r="H9" s="54">
        <v>17300</v>
      </c>
      <c r="I9" s="54">
        <v>13364</v>
      </c>
      <c r="J9" s="54">
        <v>21113</v>
      </c>
      <c r="K9" s="54">
        <v>9070</v>
      </c>
      <c r="L9" s="55" t="s">
        <v>97</v>
      </c>
      <c r="M9" s="54">
        <v>1846</v>
      </c>
      <c r="N9" s="54">
        <v>7574</v>
      </c>
      <c r="O9" s="54">
        <v>7224</v>
      </c>
      <c r="P9" s="54">
        <v>3505</v>
      </c>
      <c r="Q9" s="54">
        <v>5266</v>
      </c>
      <c r="R9" s="54">
        <v>0</v>
      </c>
      <c r="S9" s="54">
        <v>0</v>
      </c>
      <c r="T9" s="54">
        <v>256</v>
      </c>
      <c r="U9" s="374" t="s">
        <v>19</v>
      </c>
      <c r="V9" s="55" t="s">
        <v>97</v>
      </c>
    </row>
    <row r="10" spans="1:23" s="75" customFormat="1" ht="18" customHeight="1" x14ac:dyDescent="0.15">
      <c r="A10" s="57" t="s">
        <v>100</v>
      </c>
      <c r="B10" s="56">
        <v>150978</v>
      </c>
      <c r="C10" s="54">
        <v>19598</v>
      </c>
      <c r="D10" s="54">
        <v>19472</v>
      </c>
      <c r="E10" s="54">
        <v>6095</v>
      </c>
      <c r="F10" s="54">
        <v>17122</v>
      </c>
      <c r="G10" s="54">
        <v>8585</v>
      </c>
      <c r="H10" s="54">
        <v>13724</v>
      </c>
      <c r="I10" s="54">
        <v>12562</v>
      </c>
      <c r="J10" s="54">
        <v>20810</v>
      </c>
      <c r="K10" s="54">
        <v>10131</v>
      </c>
      <c r="L10" s="55" t="s">
        <v>19</v>
      </c>
      <c r="M10" s="54">
        <v>2301</v>
      </c>
      <c r="N10" s="54">
        <v>7542</v>
      </c>
      <c r="O10" s="54">
        <v>5821</v>
      </c>
      <c r="P10" s="54">
        <v>3222</v>
      </c>
      <c r="Q10" s="54">
        <v>3719</v>
      </c>
      <c r="R10" s="54">
        <v>0</v>
      </c>
      <c r="S10" s="54">
        <v>0</v>
      </c>
      <c r="T10" s="54">
        <v>274</v>
      </c>
      <c r="U10" s="54" t="s">
        <v>19</v>
      </c>
      <c r="V10" s="55" t="s">
        <v>97</v>
      </c>
    </row>
    <row r="11" spans="1:23" s="75" customFormat="1" ht="18" customHeight="1" x14ac:dyDescent="0.15">
      <c r="A11" s="57" t="s">
        <v>99</v>
      </c>
      <c r="B11" s="56">
        <v>153449</v>
      </c>
      <c r="C11" s="54">
        <v>19785</v>
      </c>
      <c r="D11" s="54">
        <v>18376</v>
      </c>
      <c r="E11" s="54">
        <v>8373</v>
      </c>
      <c r="F11" s="54">
        <v>16405</v>
      </c>
      <c r="G11" s="54">
        <v>8489</v>
      </c>
      <c r="H11" s="54">
        <v>14562</v>
      </c>
      <c r="I11" s="54">
        <v>14472</v>
      </c>
      <c r="J11" s="54">
        <v>20904</v>
      </c>
      <c r="K11" s="54">
        <v>9562</v>
      </c>
      <c r="L11" s="55" t="s">
        <v>19</v>
      </c>
      <c r="M11" s="54">
        <v>1744</v>
      </c>
      <c r="N11" s="54">
        <v>7041</v>
      </c>
      <c r="O11" s="54">
        <v>5889</v>
      </c>
      <c r="P11" s="54">
        <v>3093</v>
      </c>
      <c r="Q11" s="54">
        <v>4557</v>
      </c>
      <c r="R11" s="54">
        <v>0</v>
      </c>
      <c r="S11" s="54">
        <v>0</v>
      </c>
      <c r="T11" s="54">
        <v>197</v>
      </c>
      <c r="U11" s="54" t="s">
        <v>19</v>
      </c>
      <c r="V11" s="55" t="s">
        <v>97</v>
      </c>
    </row>
    <row r="12" spans="1:23" s="75" customFormat="1" ht="18" customHeight="1" x14ac:dyDescent="0.15">
      <c r="A12" s="57" t="s">
        <v>98</v>
      </c>
      <c r="B12" s="56">
        <v>147379</v>
      </c>
      <c r="C12" s="54">
        <v>19507</v>
      </c>
      <c r="D12" s="54">
        <v>19190</v>
      </c>
      <c r="E12" s="54">
        <v>9372</v>
      </c>
      <c r="F12" s="54">
        <v>14116</v>
      </c>
      <c r="G12" s="54">
        <v>8734</v>
      </c>
      <c r="H12" s="54">
        <v>13508</v>
      </c>
      <c r="I12" s="54">
        <v>9333</v>
      </c>
      <c r="J12" s="54">
        <v>21277</v>
      </c>
      <c r="K12" s="54">
        <v>8987</v>
      </c>
      <c r="L12" s="55" t="s">
        <v>19</v>
      </c>
      <c r="M12" s="54">
        <v>2881</v>
      </c>
      <c r="N12" s="54">
        <v>6972</v>
      </c>
      <c r="O12" s="54">
        <v>5419</v>
      </c>
      <c r="P12" s="54">
        <v>2775</v>
      </c>
      <c r="Q12" s="54">
        <v>5167</v>
      </c>
      <c r="R12" s="54">
        <v>0</v>
      </c>
      <c r="S12" s="54">
        <v>0</v>
      </c>
      <c r="T12" s="54">
        <v>191</v>
      </c>
      <c r="U12" s="54" t="s">
        <v>19</v>
      </c>
      <c r="V12" s="55" t="s">
        <v>97</v>
      </c>
      <c r="W12" s="54"/>
    </row>
    <row r="13" spans="1:23" s="75" customFormat="1" ht="18" customHeight="1" x14ac:dyDescent="0.15">
      <c r="A13" s="57" t="s">
        <v>337</v>
      </c>
      <c r="B13" s="56">
        <v>146835</v>
      </c>
      <c r="C13" s="54">
        <v>18637</v>
      </c>
      <c r="D13" s="54">
        <v>17712</v>
      </c>
      <c r="E13" s="54">
        <v>9032</v>
      </c>
      <c r="F13" s="54">
        <v>14293</v>
      </c>
      <c r="G13" s="54">
        <v>7864</v>
      </c>
      <c r="H13" s="54">
        <v>13731</v>
      </c>
      <c r="I13" s="54">
        <v>12401</v>
      </c>
      <c r="J13" s="54">
        <v>20704</v>
      </c>
      <c r="K13" s="54">
        <v>7907</v>
      </c>
      <c r="L13" s="55" t="s">
        <v>19</v>
      </c>
      <c r="M13" s="54">
        <v>2760</v>
      </c>
      <c r="N13" s="54">
        <v>7439</v>
      </c>
      <c r="O13" s="54">
        <v>5287</v>
      </c>
      <c r="P13" s="54">
        <v>2540</v>
      </c>
      <c r="Q13" s="54">
        <v>6409</v>
      </c>
      <c r="R13" s="54">
        <v>0</v>
      </c>
      <c r="S13" s="54">
        <v>0</v>
      </c>
      <c r="T13" s="54">
        <v>119</v>
      </c>
      <c r="U13" s="54" t="s">
        <v>19</v>
      </c>
      <c r="V13" s="55" t="s">
        <v>97</v>
      </c>
      <c r="W13" s="54"/>
    </row>
    <row r="14" spans="1:23" s="75" customFormat="1" ht="18" customHeight="1" x14ac:dyDescent="0.15">
      <c r="A14" s="57" t="s">
        <v>354</v>
      </c>
      <c r="B14" s="56">
        <v>131092</v>
      </c>
      <c r="C14" s="54">
        <v>18459</v>
      </c>
      <c r="D14" s="54">
        <v>16480</v>
      </c>
      <c r="E14" s="54">
        <v>8180</v>
      </c>
      <c r="F14" s="54">
        <v>11526</v>
      </c>
      <c r="G14" s="54">
        <v>4787</v>
      </c>
      <c r="H14" s="54">
        <v>13290</v>
      </c>
      <c r="I14" s="54">
        <v>10021</v>
      </c>
      <c r="J14" s="54">
        <v>19207</v>
      </c>
      <c r="K14" s="54">
        <v>8342</v>
      </c>
      <c r="L14" s="55">
        <v>0</v>
      </c>
      <c r="M14" s="54">
        <v>1860</v>
      </c>
      <c r="N14" s="54">
        <v>6610</v>
      </c>
      <c r="O14" s="54">
        <v>5176</v>
      </c>
      <c r="P14" s="54">
        <v>1333</v>
      </c>
      <c r="Q14" s="54">
        <v>5727</v>
      </c>
      <c r="R14" s="54">
        <v>0</v>
      </c>
      <c r="S14" s="54">
        <v>0</v>
      </c>
      <c r="T14" s="54">
        <v>94</v>
      </c>
      <c r="U14" s="54" t="s">
        <v>19</v>
      </c>
      <c r="V14" s="55" t="s">
        <v>19</v>
      </c>
      <c r="W14" s="54"/>
    </row>
    <row r="15" spans="1:23" ht="18" customHeight="1" x14ac:dyDescent="0.15">
      <c r="A15" s="77"/>
      <c r="B15" s="56"/>
      <c r="C15" s="54"/>
      <c r="D15" s="54"/>
      <c r="E15" s="54"/>
      <c r="F15" s="76"/>
      <c r="G15" s="76"/>
      <c r="H15" s="76"/>
      <c r="I15" s="76"/>
      <c r="J15" s="76"/>
      <c r="K15" s="76"/>
      <c r="L15" s="77"/>
      <c r="M15" s="76"/>
      <c r="N15" s="76"/>
      <c r="O15" s="76"/>
      <c r="P15" s="76"/>
      <c r="Q15" s="76"/>
      <c r="R15" s="76"/>
      <c r="S15" s="76"/>
      <c r="T15" s="76"/>
      <c r="U15" s="76"/>
      <c r="V15" s="53"/>
      <c r="W15" s="53"/>
    </row>
    <row r="16" spans="1:23" ht="18" customHeight="1" x14ac:dyDescent="0.15">
      <c r="A16" s="78" t="s">
        <v>118</v>
      </c>
      <c r="B16" s="56"/>
      <c r="C16" s="54"/>
      <c r="D16" s="54"/>
      <c r="E16" s="54"/>
      <c r="F16" s="76"/>
      <c r="G16" s="76"/>
      <c r="H16" s="76"/>
      <c r="I16" s="76"/>
      <c r="J16" s="76"/>
      <c r="K16" s="76"/>
      <c r="L16" s="77"/>
      <c r="M16" s="76"/>
      <c r="N16" s="76"/>
      <c r="O16" s="76"/>
      <c r="P16" s="76"/>
      <c r="Q16" s="76"/>
      <c r="R16" s="76"/>
      <c r="S16" s="76"/>
      <c r="T16" s="76"/>
      <c r="U16" s="76"/>
      <c r="V16" s="53"/>
      <c r="W16" s="53"/>
    </row>
    <row r="17" spans="1:23" s="75" customFormat="1" ht="18" customHeight="1" x14ac:dyDescent="0.15">
      <c r="A17" s="57" t="s">
        <v>336</v>
      </c>
      <c r="B17" s="56">
        <v>193847</v>
      </c>
      <c r="C17" s="54">
        <v>20419</v>
      </c>
      <c r="D17" s="54">
        <v>8676</v>
      </c>
      <c r="E17" s="54">
        <v>8656</v>
      </c>
      <c r="F17" s="54">
        <v>31796</v>
      </c>
      <c r="G17" s="54">
        <v>11346</v>
      </c>
      <c r="H17" s="54">
        <v>13910</v>
      </c>
      <c r="I17" s="54">
        <v>12320</v>
      </c>
      <c r="J17" s="54">
        <v>10344</v>
      </c>
      <c r="K17" s="54">
        <v>6681</v>
      </c>
      <c r="L17" s="54">
        <v>0</v>
      </c>
      <c r="M17" s="54">
        <v>13737</v>
      </c>
      <c r="N17" s="54">
        <v>13028</v>
      </c>
      <c r="O17" s="54">
        <v>11587</v>
      </c>
      <c r="P17" s="54">
        <v>14029</v>
      </c>
      <c r="Q17" s="54">
        <v>9564</v>
      </c>
      <c r="R17" s="54">
        <v>2700</v>
      </c>
      <c r="S17" s="54">
        <v>0</v>
      </c>
      <c r="T17" s="54">
        <v>5054</v>
      </c>
      <c r="U17" s="54" t="s">
        <v>19</v>
      </c>
      <c r="V17" s="55" t="s">
        <v>97</v>
      </c>
      <c r="W17" s="54"/>
    </row>
    <row r="18" spans="1:23" s="75" customFormat="1" ht="18" customHeight="1" x14ac:dyDescent="0.15">
      <c r="A18" s="57" t="s">
        <v>100</v>
      </c>
      <c r="B18" s="56">
        <v>186288</v>
      </c>
      <c r="C18" s="54">
        <v>17704</v>
      </c>
      <c r="D18" s="54">
        <v>8184</v>
      </c>
      <c r="E18" s="54">
        <v>7918</v>
      </c>
      <c r="F18" s="54">
        <v>31058</v>
      </c>
      <c r="G18" s="54">
        <v>10534</v>
      </c>
      <c r="H18" s="54">
        <v>12851</v>
      </c>
      <c r="I18" s="54">
        <v>12016</v>
      </c>
      <c r="J18" s="54">
        <v>10539</v>
      </c>
      <c r="K18" s="54">
        <v>6295</v>
      </c>
      <c r="L18" s="54">
        <v>0</v>
      </c>
      <c r="M18" s="54">
        <v>11996</v>
      </c>
      <c r="N18" s="54">
        <v>12745</v>
      </c>
      <c r="O18" s="54">
        <v>11116</v>
      </c>
      <c r="P18" s="54">
        <v>14022</v>
      </c>
      <c r="Q18" s="54">
        <v>9168</v>
      </c>
      <c r="R18" s="54">
        <v>5747</v>
      </c>
      <c r="S18" s="54">
        <v>0</v>
      </c>
      <c r="T18" s="54">
        <v>4395</v>
      </c>
      <c r="U18" s="54" t="s">
        <v>19</v>
      </c>
      <c r="V18" s="55" t="s">
        <v>97</v>
      </c>
      <c r="W18" s="54"/>
    </row>
    <row r="19" spans="1:23" s="75" customFormat="1" ht="18" customHeight="1" x14ac:dyDescent="0.15">
      <c r="A19" s="57" t="s">
        <v>99</v>
      </c>
      <c r="B19" s="56">
        <v>185610</v>
      </c>
      <c r="C19" s="54">
        <v>17447</v>
      </c>
      <c r="D19" s="54">
        <v>8017</v>
      </c>
      <c r="E19" s="54">
        <v>8281</v>
      </c>
      <c r="F19" s="54">
        <v>31593</v>
      </c>
      <c r="G19" s="54">
        <v>10082</v>
      </c>
      <c r="H19" s="54">
        <v>12816</v>
      </c>
      <c r="I19" s="54">
        <v>12193</v>
      </c>
      <c r="J19" s="54">
        <v>9897</v>
      </c>
      <c r="K19" s="54">
        <v>5842</v>
      </c>
      <c r="L19" s="54">
        <v>0</v>
      </c>
      <c r="M19" s="54">
        <v>12674</v>
      </c>
      <c r="N19" s="54">
        <v>13043</v>
      </c>
      <c r="O19" s="54">
        <v>10707</v>
      </c>
      <c r="P19" s="54">
        <v>14281</v>
      </c>
      <c r="Q19" s="54">
        <v>10087</v>
      </c>
      <c r="R19" s="54">
        <v>4345</v>
      </c>
      <c r="S19" s="54">
        <v>0</v>
      </c>
      <c r="T19" s="54">
        <v>4305</v>
      </c>
      <c r="U19" s="54" t="s">
        <v>19</v>
      </c>
      <c r="V19" s="55" t="s">
        <v>97</v>
      </c>
      <c r="W19" s="54"/>
    </row>
    <row r="20" spans="1:23" s="75" customFormat="1" ht="18" customHeight="1" x14ac:dyDescent="0.15">
      <c r="A20" s="57" t="s">
        <v>98</v>
      </c>
      <c r="B20" s="56">
        <v>187087</v>
      </c>
      <c r="C20" s="54">
        <v>18233</v>
      </c>
      <c r="D20" s="54">
        <v>8629</v>
      </c>
      <c r="E20" s="54">
        <v>8525</v>
      </c>
      <c r="F20" s="54">
        <v>32040</v>
      </c>
      <c r="G20" s="54">
        <v>10588</v>
      </c>
      <c r="H20" s="54">
        <v>12815</v>
      </c>
      <c r="I20" s="54">
        <v>11244</v>
      </c>
      <c r="J20" s="54">
        <v>9785</v>
      </c>
      <c r="K20" s="54">
        <v>5974</v>
      </c>
      <c r="L20" s="54">
        <v>0</v>
      </c>
      <c r="M20" s="54">
        <v>12805</v>
      </c>
      <c r="N20" s="54">
        <v>13769</v>
      </c>
      <c r="O20" s="54">
        <v>10306</v>
      </c>
      <c r="P20" s="54">
        <v>12806</v>
      </c>
      <c r="Q20" s="54">
        <v>11214</v>
      </c>
      <c r="R20" s="54">
        <v>3985</v>
      </c>
      <c r="S20" s="54">
        <v>0</v>
      </c>
      <c r="T20" s="54">
        <v>4369</v>
      </c>
      <c r="U20" s="54" t="s">
        <v>19</v>
      </c>
      <c r="V20" s="55" t="s">
        <v>97</v>
      </c>
      <c r="W20" s="54"/>
    </row>
    <row r="21" spans="1:23" s="75" customFormat="1" ht="18" customHeight="1" x14ac:dyDescent="0.15">
      <c r="A21" s="57" t="s">
        <v>334</v>
      </c>
      <c r="B21" s="56">
        <v>189302</v>
      </c>
      <c r="C21" s="54">
        <v>16711</v>
      </c>
      <c r="D21" s="54">
        <v>9176</v>
      </c>
      <c r="E21" s="54">
        <v>8039</v>
      </c>
      <c r="F21" s="54">
        <v>32858</v>
      </c>
      <c r="G21" s="54">
        <v>10346</v>
      </c>
      <c r="H21" s="54">
        <v>13698</v>
      </c>
      <c r="I21" s="54">
        <v>10195</v>
      </c>
      <c r="J21" s="54">
        <v>9292</v>
      </c>
      <c r="K21" s="54">
        <v>5715</v>
      </c>
      <c r="L21" s="54">
        <v>0</v>
      </c>
      <c r="M21" s="54">
        <v>13613</v>
      </c>
      <c r="N21" s="54">
        <v>15417</v>
      </c>
      <c r="O21" s="54">
        <v>10100</v>
      </c>
      <c r="P21" s="54">
        <v>12315</v>
      </c>
      <c r="Q21" s="54">
        <v>13513</v>
      </c>
      <c r="R21" s="54">
        <v>4216</v>
      </c>
      <c r="S21" s="54">
        <v>0</v>
      </c>
      <c r="T21" s="54">
        <v>4080</v>
      </c>
      <c r="U21" s="54" t="s">
        <v>19</v>
      </c>
      <c r="V21" s="54">
        <v>18</v>
      </c>
      <c r="W21" s="54"/>
    </row>
    <row r="22" spans="1:23" s="75" customFormat="1" ht="18" customHeight="1" x14ac:dyDescent="0.15">
      <c r="A22" s="57" t="s">
        <v>354</v>
      </c>
      <c r="B22" s="56">
        <v>177978</v>
      </c>
      <c r="C22" s="54">
        <v>16072</v>
      </c>
      <c r="D22" s="54">
        <v>9266</v>
      </c>
      <c r="E22" s="54">
        <v>6954</v>
      </c>
      <c r="F22" s="54">
        <v>32171</v>
      </c>
      <c r="G22" s="54">
        <v>7629</v>
      </c>
      <c r="H22" s="54">
        <v>13093</v>
      </c>
      <c r="I22" s="54">
        <v>9113</v>
      </c>
      <c r="J22" s="54">
        <v>9139</v>
      </c>
      <c r="K22" s="54">
        <v>5122</v>
      </c>
      <c r="L22" s="55">
        <v>0</v>
      </c>
      <c r="M22" s="54">
        <v>11802</v>
      </c>
      <c r="N22" s="54">
        <v>14676</v>
      </c>
      <c r="O22" s="54">
        <v>10675</v>
      </c>
      <c r="P22" s="54">
        <v>11584</v>
      </c>
      <c r="Q22" s="54">
        <v>12392</v>
      </c>
      <c r="R22" s="54">
        <v>4081</v>
      </c>
      <c r="S22" s="54">
        <v>0</v>
      </c>
      <c r="T22" s="54">
        <v>3416</v>
      </c>
      <c r="U22" s="54">
        <v>521</v>
      </c>
      <c r="V22" s="55">
        <v>272</v>
      </c>
      <c r="W22" s="54"/>
    </row>
    <row r="23" spans="1:23" ht="18" customHeight="1" x14ac:dyDescent="0.15">
      <c r="A23" s="74"/>
      <c r="B23" s="73"/>
      <c r="C23" s="72"/>
      <c r="D23" s="72"/>
      <c r="E23" s="72"/>
      <c r="F23" s="72"/>
      <c r="G23" s="72"/>
      <c r="H23" s="72"/>
      <c r="I23" s="72"/>
      <c r="J23" s="72"/>
      <c r="K23" s="72"/>
      <c r="L23" s="72"/>
      <c r="M23" s="72"/>
      <c r="N23" s="72"/>
      <c r="O23" s="72"/>
      <c r="P23" s="72"/>
      <c r="Q23" s="72"/>
      <c r="R23" s="72"/>
      <c r="S23" s="72"/>
      <c r="T23" s="72"/>
      <c r="U23" s="72"/>
    </row>
    <row r="24" spans="1:23" ht="18" customHeight="1" x14ac:dyDescent="0.15">
      <c r="A24" s="52" t="s">
        <v>96</v>
      </c>
      <c r="V24" s="230"/>
    </row>
    <row r="28" spans="1:23" ht="18" customHeight="1" x14ac:dyDescent="0.15">
      <c r="H28" s="53"/>
    </row>
  </sheetData>
  <mergeCells count="22">
    <mergeCell ref="V4:V6"/>
    <mergeCell ref="H4:H6"/>
    <mergeCell ref="A4:A6"/>
    <mergeCell ref="B4:B6"/>
    <mergeCell ref="F4:F6"/>
    <mergeCell ref="G4:G6"/>
    <mergeCell ref="C4:C6"/>
    <mergeCell ref="D4:D6"/>
    <mergeCell ref="E4:E6"/>
    <mergeCell ref="I4:I6"/>
    <mergeCell ref="J4:J6"/>
    <mergeCell ref="K4:K6"/>
    <mergeCell ref="N4:N6"/>
    <mergeCell ref="L4:L6"/>
    <mergeCell ref="M4:M6"/>
    <mergeCell ref="U4:U6"/>
    <mergeCell ref="O4:O6"/>
    <mergeCell ref="T4:T6"/>
    <mergeCell ref="P4:P6"/>
    <mergeCell ref="Q4:Q6"/>
    <mergeCell ref="R4:R6"/>
    <mergeCell ref="S4:S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4"/>
  <sheetViews>
    <sheetView zoomScaleNormal="100" zoomScaleSheetLayoutView="100" workbookViewId="0">
      <pane xSplit="1" ySplit="10" topLeftCell="B11" activePane="bottomRight" state="frozen"/>
      <selection pane="topRight"/>
      <selection pane="bottomLeft"/>
      <selection pane="bottomRight" activeCell="G11" sqref="G11"/>
    </sheetView>
  </sheetViews>
  <sheetFormatPr defaultRowHeight="13.5" x14ac:dyDescent="0.4"/>
  <cols>
    <col min="1" max="1" width="10.5" style="1" customWidth="1"/>
    <col min="2" max="2" width="7" style="88" customWidth="1"/>
    <col min="3" max="3" width="5.5" style="88" customWidth="1"/>
    <col min="4" max="4" width="8.125" style="88" customWidth="1"/>
    <col min="5" max="5" width="6.625" style="88" customWidth="1"/>
    <col min="6" max="6" width="6.375" style="88" customWidth="1"/>
    <col min="7" max="7" width="9.5" style="88" customWidth="1"/>
    <col min="8" max="8" width="8.125" style="88" customWidth="1"/>
    <col min="9" max="9" width="9.125" style="88" customWidth="1"/>
    <col min="10" max="10" width="5.625" style="88" customWidth="1"/>
    <col min="11" max="11" width="7.625" style="88" customWidth="1"/>
    <col min="12" max="12" width="6.75" style="88" customWidth="1"/>
    <col min="13" max="13" width="7.625" style="88" customWidth="1"/>
    <col min="14" max="14" width="7.125" style="88" customWidth="1"/>
    <col min="15" max="15" width="8.125" style="88" customWidth="1"/>
    <col min="16" max="16" width="7.125" style="88" customWidth="1"/>
    <col min="17" max="17" width="8.125" style="88" customWidth="1"/>
    <col min="18" max="18" width="5.5" style="88" customWidth="1"/>
    <col min="19" max="19" width="8.125" style="88" customWidth="1"/>
    <col min="20" max="22" width="7.875" style="88" customWidth="1"/>
    <col min="23" max="23" width="8.375" style="88" customWidth="1"/>
    <col min="24" max="24" width="7.375" style="88" customWidth="1"/>
    <col min="25" max="25" width="7.875" style="88" customWidth="1"/>
    <col min="26" max="26" width="11.625" style="88" customWidth="1"/>
    <col min="27" max="27" width="5.5" style="88" customWidth="1"/>
    <col min="28" max="28" width="6.125" style="88" customWidth="1"/>
    <col min="29" max="30" width="5.5" style="88" customWidth="1"/>
    <col min="31" max="256" width="9" style="88"/>
    <col min="257" max="257" width="10.5" style="88" customWidth="1"/>
    <col min="258" max="258" width="7" style="88" customWidth="1"/>
    <col min="259" max="259" width="5.5" style="88" customWidth="1"/>
    <col min="260" max="260" width="8.125" style="88" customWidth="1"/>
    <col min="261" max="261" width="6.625" style="88" customWidth="1"/>
    <col min="262" max="262" width="6.375" style="88" customWidth="1"/>
    <col min="263" max="263" width="9.5" style="88" customWidth="1"/>
    <col min="264" max="264" width="8.125" style="88" customWidth="1"/>
    <col min="265" max="265" width="9.125" style="88" customWidth="1"/>
    <col min="266" max="266" width="5.625" style="88" customWidth="1"/>
    <col min="267" max="267" width="7.625" style="88" customWidth="1"/>
    <col min="268" max="268" width="6.75" style="88" customWidth="1"/>
    <col min="269" max="269" width="7.625" style="88" customWidth="1"/>
    <col min="270" max="270" width="7.125" style="88" customWidth="1"/>
    <col min="271" max="271" width="8.125" style="88" customWidth="1"/>
    <col min="272" max="272" width="7.125" style="88" customWidth="1"/>
    <col min="273" max="273" width="8.125" style="88" customWidth="1"/>
    <col min="274" max="274" width="5.5" style="88" customWidth="1"/>
    <col min="275" max="275" width="8.125" style="88" customWidth="1"/>
    <col min="276" max="278" width="7.875" style="88" customWidth="1"/>
    <col min="279" max="279" width="8.375" style="88" customWidth="1"/>
    <col min="280" max="280" width="7.375" style="88" customWidth="1"/>
    <col min="281" max="281" width="7.875" style="88" customWidth="1"/>
    <col min="282" max="282" width="11.625" style="88" customWidth="1"/>
    <col min="283" max="283" width="5.5" style="88" customWidth="1"/>
    <col min="284" max="284" width="6.125" style="88" customWidth="1"/>
    <col min="285" max="286" width="5.5" style="88" customWidth="1"/>
    <col min="287" max="512" width="9" style="88"/>
    <col min="513" max="513" width="10.5" style="88" customWidth="1"/>
    <col min="514" max="514" width="7" style="88" customWidth="1"/>
    <col min="515" max="515" width="5.5" style="88" customWidth="1"/>
    <col min="516" max="516" width="8.125" style="88" customWidth="1"/>
    <col min="517" max="517" width="6.625" style="88" customWidth="1"/>
    <col min="518" max="518" width="6.375" style="88" customWidth="1"/>
    <col min="519" max="519" width="9.5" style="88" customWidth="1"/>
    <col min="520" max="520" width="8.125" style="88" customWidth="1"/>
    <col min="521" max="521" width="9.125" style="88" customWidth="1"/>
    <col min="522" max="522" width="5.625" style="88" customWidth="1"/>
    <col min="523" max="523" width="7.625" style="88" customWidth="1"/>
    <col min="524" max="524" width="6.75" style="88" customWidth="1"/>
    <col min="525" max="525" width="7.625" style="88" customWidth="1"/>
    <col min="526" max="526" width="7.125" style="88" customWidth="1"/>
    <col min="527" max="527" width="8.125" style="88" customWidth="1"/>
    <col min="528" max="528" width="7.125" style="88" customWidth="1"/>
    <col min="529" max="529" width="8.125" style="88" customWidth="1"/>
    <col min="530" max="530" width="5.5" style="88" customWidth="1"/>
    <col min="531" max="531" width="8.125" style="88" customWidth="1"/>
    <col min="532" max="534" width="7.875" style="88" customWidth="1"/>
    <col min="535" max="535" width="8.375" style="88" customWidth="1"/>
    <col min="536" max="536" width="7.375" style="88" customWidth="1"/>
    <col min="537" max="537" width="7.875" style="88" customWidth="1"/>
    <col min="538" max="538" width="11.625" style="88" customWidth="1"/>
    <col min="539" max="539" width="5.5" style="88" customWidth="1"/>
    <col min="540" max="540" width="6.125" style="88" customWidth="1"/>
    <col min="541" max="542" width="5.5" style="88" customWidth="1"/>
    <col min="543" max="768" width="9" style="88"/>
    <col min="769" max="769" width="10.5" style="88" customWidth="1"/>
    <col min="770" max="770" width="7" style="88" customWidth="1"/>
    <col min="771" max="771" width="5.5" style="88" customWidth="1"/>
    <col min="772" max="772" width="8.125" style="88" customWidth="1"/>
    <col min="773" max="773" width="6.625" style="88" customWidth="1"/>
    <col min="774" max="774" width="6.375" style="88" customWidth="1"/>
    <col min="775" max="775" width="9.5" style="88" customWidth="1"/>
    <col min="776" max="776" width="8.125" style="88" customWidth="1"/>
    <col min="777" max="777" width="9.125" style="88" customWidth="1"/>
    <col min="778" max="778" width="5.625" style="88" customWidth="1"/>
    <col min="779" max="779" width="7.625" style="88" customWidth="1"/>
    <col min="780" max="780" width="6.75" style="88" customWidth="1"/>
    <col min="781" max="781" width="7.625" style="88" customWidth="1"/>
    <col min="782" max="782" width="7.125" style="88" customWidth="1"/>
    <col min="783" max="783" width="8.125" style="88" customWidth="1"/>
    <col min="784" max="784" width="7.125" style="88" customWidth="1"/>
    <col min="785" max="785" width="8.125" style="88" customWidth="1"/>
    <col min="786" max="786" width="5.5" style="88" customWidth="1"/>
    <col min="787" max="787" width="8.125" style="88" customWidth="1"/>
    <col min="788" max="790" width="7.875" style="88" customWidth="1"/>
    <col min="791" max="791" width="8.375" style="88" customWidth="1"/>
    <col min="792" max="792" width="7.375" style="88" customWidth="1"/>
    <col min="793" max="793" width="7.875" style="88" customWidth="1"/>
    <col min="794" max="794" width="11.625" style="88" customWidth="1"/>
    <col min="795" max="795" width="5.5" style="88" customWidth="1"/>
    <col min="796" max="796" width="6.125" style="88" customWidth="1"/>
    <col min="797" max="798" width="5.5" style="88" customWidth="1"/>
    <col min="799" max="1024" width="9" style="88"/>
    <col min="1025" max="1025" width="10.5" style="88" customWidth="1"/>
    <col min="1026" max="1026" width="7" style="88" customWidth="1"/>
    <col min="1027" max="1027" width="5.5" style="88" customWidth="1"/>
    <col min="1028" max="1028" width="8.125" style="88" customWidth="1"/>
    <col min="1029" max="1029" width="6.625" style="88" customWidth="1"/>
    <col min="1030" max="1030" width="6.375" style="88" customWidth="1"/>
    <col min="1031" max="1031" width="9.5" style="88" customWidth="1"/>
    <col min="1032" max="1032" width="8.125" style="88" customWidth="1"/>
    <col min="1033" max="1033" width="9.125" style="88" customWidth="1"/>
    <col min="1034" max="1034" width="5.625" style="88" customWidth="1"/>
    <col min="1035" max="1035" width="7.625" style="88" customWidth="1"/>
    <col min="1036" max="1036" width="6.75" style="88" customWidth="1"/>
    <col min="1037" max="1037" width="7.625" style="88" customWidth="1"/>
    <col min="1038" max="1038" width="7.125" style="88" customWidth="1"/>
    <col min="1039" max="1039" width="8.125" style="88" customWidth="1"/>
    <col min="1040" max="1040" width="7.125" style="88" customWidth="1"/>
    <col min="1041" max="1041" width="8.125" style="88" customWidth="1"/>
    <col min="1042" max="1042" width="5.5" style="88" customWidth="1"/>
    <col min="1043" max="1043" width="8.125" style="88" customWidth="1"/>
    <col min="1044" max="1046" width="7.875" style="88" customWidth="1"/>
    <col min="1047" max="1047" width="8.375" style="88" customWidth="1"/>
    <col min="1048" max="1048" width="7.375" style="88" customWidth="1"/>
    <col min="1049" max="1049" width="7.875" style="88" customWidth="1"/>
    <col min="1050" max="1050" width="11.625" style="88" customWidth="1"/>
    <col min="1051" max="1051" width="5.5" style="88" customWidth="1"/>
    <col min="1052" max="1052" width="6.125" style="88" customWidth="1"/>
    <col min="1053" max="1054" width="5.5" style="88" customWidth="1"/>
    <col min="1055" max="1280" width="9" style="88"/>
    <col min="1281" max="1281" width="10.5" style="88" customWidth="1"/>
    <col min="1282" max="1282" width="7" style="88" customWidth="1"/>
    <col min="1283" max="1283" width="5.5" style="88" customWidth="1"/>
    <col min="1284" max="1284" width="8.125" style="88" customWidth="1"/>
    <col min="1285" max="1285" width="6.625" style="88" customWidth="1"/>
    <col min="1286" max="1286" width="6.375" style="88" customWidth="1"/>
    <col min="1287" max="1287" width="9.5" style="88" customWidth="1"/>
    <col min="1288" max="1288" width="8.125" style="88" customWidth="1"/>
    <col min="1289" max="1289" width="9.125" style="88" customWidth="1"/>
    <col min="1290" max="1290" width="5.625" style="88" customWidth="1"/>
    <col min="1291" max="1291" width="7.625" style="88" customWidth="1"/>
    <col min="1292" max="1292" width="6.75" style="88" customWidth="1"/>
    <col min="1293" max="1293" width="7.625" style="88" customWidth="1"/>
    <col min="1294" max="1294" width="7.125" style="88" customWidth="1"/>
    <col min="1295" max="1295" width="8.125" style="88" customWidth="1"/>
    <col min="1296" max="1296" width="7.125" style="88" customWidth="1"/>
    <col min="1297" max="1297" width="8.125" style="88" customWidth="1"/>
    <col min="1298" max="1298" width="5.5" style="88" customWidth="1"/>
    <col min="1299" max="1299" width="8.125" style="88" customWidth="1"/>
    <col min="1300" max="1302" width="7.875" style="88" customWidth="1"/>
    <col min="1303" max="1303" width="8.375" style="88" customWidth="1"/>
    <col min="1304" max="1304" width="7.375" style="88" customWidth="1"/>
    <col min="1305" max="1305" width="7.875" style="88" customWidth="1"/>
    <col min="1306" max="1306" width="11.625" style="88" customWidth="1"/>
    <col min="1307" max="1307" width="5.5" style="88" customWidth="1"/>
    <col min="1308" max="1308" width="6.125" style="88" customWidth="1"/>
    <col min="1309" max="1310" width="5.5" style="88" customWidth="1"/>
    <col min="1311" max="1536" width="9" style="88"/>
    <col min="1537" max="1537" width="10.5" style="88" customWidth="1"/>
    <col min="1538" max="1538" width="7" style="88" customWidth="1"/>
    <col min="1539" max="1539" width="5.5" style="88" customWidth="1"/>
    <col min="1540" max="1540" width="8.125" style="88" customWidth="1"/>
    <col min="1541" max="1541" width="6.625" style="88" customWidth="1"/>
    <col min="1542" max="1542" width="6.375" style="88" customWidth="1"/>
    <col min="1543" max="1543" width="9.5" style="88" customWidth="1"/>
    <col min="1544" max="1544" width="8.125" style="88" customWidth="1"/>
    <col min="1545" max="1545" width="9.125" style="88" customWidth="1"/>
    <col min="1546" max="1546" width="5.625" style="88" customWidth="1"/>
    <col min="1547" max="1547" width="7.625" style="88" customWidth="1"/>
    <col min="1548" max="1548" width="6.75" style="88" customWidth="1"/>
    <col min="1549" max="1549" width="7.625" style="88" customWidth="1"/>
    <col min="1550" max="1550" width="7.125" style="88" customWidth="1"/>
    <col min="1551" max="1551" width="8.125" style="88" customWidth="1"/>
    <col min="1552" max="1552" width="7.125" style="88" customWidth="1"/>
    <col min="1553" max="1553" width="8.125" style="88" customWidth="1"/>
    <col min="1554" max="1554" width="5.5" style="88" customWidth="1"/>
    <col min="1555" max="1555" width="8.125" style="88" customWidth="1"/>
    <col min="1556" max="1558" width="7.875" style="88" customWidth="1"/>
    <col min="1559" max="1559" width="8.375" style="88" customWidth="1"/>
    <col min="1560" max="1560" width="7.375" style="88" customWidth="1"/>
    <col min="1561" max="1561" width="7.875" style="88" customWidth="1"/>
    <col min="1562" max="1562" width="11.625" style="88" customWidth="1"/>
    <col min="1563" max="1563" width="5.5" style="88" customWidth="1"/>
    <col min="1564" max="1564" width="6.125" style="88" customWidth="1"/>
    <col min="1565" max="1566" width="5.5" style="88" customWidth="1"/>
    <col min="1567" max="1792" width="9" style="88"/>
    <col min="1793" max="1793" width="10.5" style="88" customWidth="1"/>
    <col min="1794" max="1794" width="7" style="88" customWidth="1"/>
    <col min="1795" max="1795" width="5.5" style="88" customWidth="1"/>
    <col min="1796" max="1796" width="8.125" style="88" customWidth="1"/>
    <col min="1797" max="1797" width="6.625" style="88" customWidth="1"/>
    <col min="1798" max="1798" width="6.375" style="88" customWidth="1"/>
    <col min="1799" max="1799" width="9.5" style="88" customWidth="1"/>
    <col min="1800" max="1800" width="8.125" style="88" customWidth="1"/>
    <col min="1801" max="1801" width="9.125" style="88" customWidth="1"/>
    <col min="1802" max="1802" width="5.625" style="88" customWidth="1"/>
    <col min="1803" max="1803" width="7.625" style="88" customWidth="1"/>
    <col min="1804" max="1804" width="6.75" style="88" customWidth="1"/>
    <col min="1805" max="1805" width="7.625" style="88" customWidth="1"/>
    <col min="1806" max="1806" width="7.125" style="88" customWidth="1"/>
    <col min="1807" max="1807" width="8.125" style="88" customWidth="1"/>
    <col min="1808" max="1808" width="7.125" style="88" customWidth="1"/>
    <col min="1809" max="1809" width="8.125" style="88" customWidth="1"/>
    <col min="1810" max="1810" width="5.5" style="88" customWidth="1"/>
    <col min="1811" max="1811" width="8.125" style="88" customWidth="1"/>
    <col min="1812" max="1814" width="7.875" style="88" customWidth="1"/>
    <col min="1815" max="1815" width="8.375" style="88" customWidth="1"/>
    <col min="1816" max="1816" width="7.375" style="88" customWidth="1"/>
    <col min="1817" max="1817" width="7.875" style="88" customWidth="1"/>
    <col min="1818" max="1818" width="11.625" style="88" customWidth="1"/>
    <col min="1819" max="1819" width="5.5" style="88" customWidth="1"/>
    <col min="1820" max="1820" width="6.125" style="88" customWidth="1"/>
    <col min="1821" max="1822" width="5.5" style="88" customWidth="1"/>
    <col min="1823" max="2048" width="9" style="88"/>
    <col min="2049" max="2049" width="10.5" style="88" customWidth="1"/>
    <col min="2050" max="2050" width="7" style="88" customWidth="1"/>
    <col min="2051" max="2051" width="5.5" style="88" customWidth="1"/>
    <col min="2052" max="2052" width="8.125" style="88" customWidth="1"/>
    <col min="2053" max="2053" width="6.625" style="88" customWidth="1"/>
    <col min="2054" max="2054" width="6.375" style="88" customWidth="1"/>
    <col min="2055" max="2055" width="9.5" style="88" customWidth="1"/>
    <col min="2056" max="2056" width="8.125" style="88" customWidth="1"/>
    <col min="2057" max="2057" width="9.125" style="88" customWidth="1"/>
    <col min="2058" max="2058" width="5.625" style="88" customWidth="1"/>
    <col min="2059" max="2059" width="7.625" style="88" customWidth="1"/>
    <col min="2060" max="2060" width="6.75" style="88" customWidth="1"/>
    <col min="2061" max="2061" width="7.625" style="88" customWidth="1"/>
    <col min="2062" max="2062" width="7.125" style="88" customWidth="1"/>
    <col min="2063" max="2063" width="8.125" style="88" customWidth="1"/>
    <col min="2064" max="2064" width="7.125" style="88" customWidth="1"/>
    <col min="2065" max="2065" width="8.125" style="88" customWidth="1"/>
    <col min="2066" max="2066" width="5.5" style="88" customWidth="1"/>
    <col min="2067" max="2067" width="8.125" style="88" customWidth="1"/>
    <col min="2068" max="2070" width="7.875" style="88" customWidth="1"/>
    <col min="2071" max="2071" width="8.375" style="88" customWidth="1"/>
    <col min="2072" max="2072" width="7.375" style="88" customWidth="1"/>
    <col min="2073" max="2073" width="7.875" style="88" customWidth="1"/>
    <col min="2074" max="2074" width="11.625" style="88" customWidth="1"/>
    <col min="2075" max="2075" width="5.5" style="88" customWidth="1"/>
    <col min="2076" max="2076" width="6.125" style="88" customWidth="1"/>
    <col min="2077" max="2078" width="5.5" style="88" customWidth="1"/>
    <col min="2079" max="2304" width="9" style="88"/>
    <col min="2305" max="2305" width="10.5" style="88" customWidth="1"/>
    <col min="2306" max="2306" width="7" style="88" customWidth="1"/>
    <col min="2307" max="2307" width="5.5" style="88" customWidth="1"/>
    <col min="2308" max="2308" width="8.125" style="88" customWidth="1"/>
    <col min="2309" max="2309" width="6.625" style="88" customWidth="1"/>
    <col min="2310" max="2310" width="6.375" style="88" customWidth="1"/>
    <col min="2311" max="2311" width="9.5" style="88" customWidth="1"/>
    <col min="2312" max="2312" width="8.125" style="88" customWidth="1"/>
    <col min="2313" max="2313" width="9.125" style="88" customWidth="1"/>
    <col min="2314" max="2314" width="5.625" style="88" customWidth="1"/>
    <col min="2315" max="2315" width="7.625" style="88" customWidth="1"/>
    <col min="2316" max="2316" width="6.75" style="88" customWidth="1"/>
    <col min="2317" max="2317" width="7.625" style="88" customWidth="1"/>
    <col min="2318" max="2318" width="7.125" style="88" customWidth="1"/>
    <col min="2319" max="2319" width="8.125" style="88" customWidth="1"/>
    <col min="2320" max="2320" width="7.125" style="88" customWidth="1"/>
    <col min="2321" max="2321" width="8.125" style="88" customWidth="1"/>
    <col min="2322" max="2322" width="5.5" style="88" customWidth="1"/>
    <col min="2323" max="2323" width="8.125" style="88" customWidth="1"/>
    <col min="2324" max="2326" width="7.875" style="88" customWidth="1"/>
    <col min="2327" max="2327" width="8.375" style="88" customWidth="1"/>
    <col min="2328" max="2328" width="7.375" style="88" customWidth="1"/>
    <col min="2329" max="2329" width="7.875" style="88" customWidth="1"/>
    <col min="2330" max="2330" width="11.625" style="88" customWidth="1"/>
    <col min="2331" max="2331" width="5.5" style="88" customWidth="1"/>
    <col min="2332" max="2332" width="6.125" style="88" customWidth="1"/>
    <col min="2333" max="2334" width="5.5" style="88" customWidth="1"/>
    <col min="2335" max="2560" width="9" style="88"/>
    <col min="2561" max="2561" width="10.5" style="88" customWidth="1"/>
    <col min="2562" max="2562" width="7" style="88" customWidth="1"/>
    <col min="2563" max="2563" width="5.5" style="88" customWidth="1"/>
    <col min="2564" max="2564" width="8.125" style="88" customWidth="1"/>
    <col min="2565" max="2565" width="6.625" style="88" customWidth="1"/>
    <col min="2566" max="2566" width="6.375" style="88" customWidth="1"/>
    <col min="2567" max="2567" width="9.5" style="88" customWidth="1"/>
    <col min="2568" max="2568" width="8.125" style="88" customWidth="1"/>
    <col min="2569" max="2569" width="9.125" style="88" customWidth="1"/>
    <col min="2570" max="2570" width="5.625" style="88" customWidth="1"/>
    <col min="2571" max="2571" width="7.625" style="88" customWidth="1"/>
    <col min="2572" max="2572" width="6.75" style="88" customWidth="1"/>
    <col min="2573" max="2573" width="7.625" style="88" customWidth="1"/>
    <col min="2574" max="2574" width="7.125" style="88" customWidth="1"/>
    <col min="2575" max="2575" width="8.125" style="88" customWidth="1"/>
    <col min="2576" max="2576" width="7.125" style="88" customWidth="1"/>
    <col min="2577" max="2577" width="8.125" style="88" customWidth="1"/>
    <col min="2578" max="2578" width="5.5" style="88" customWidth="1"/>
    <col min="2579" max="2579" width="8.125" style="88" customWidth="1"/>
    <col min="2580" max="2582" width="7.875" style="88" customWidth="1"/>
    <col min="2583" max="2583" width="8.375" style="88" customWidth="1"/>
    <col min="2584" max="2584" width="7.375" style="88" customWidth="1"/>
    <col min="2585" max="2585" width="7.875" style="88" customWidth="1"/>
    <col min="2586" max="2586" width="11.625" style="88" customWidth="1"/>
    <col min="2587" max="2587" width="5.5" style="88" customWidth="1"/>
    <col min="2588" max="2588" width="6.125" style="88" customWidth="1"/>
    <col min="2589" max="2590" width="5.5" style="88" customWidth="1"/>
    <col min="2591" max="2816" width="9" style="88"/>
    <col min="2817" max="2817" width="10.5" style="88" customWidth="1"/>
    <col min="2818" max="2818" width="7" style="88" customWidth="1"/>
    <col min="2819" max="2819" width="5.5" style="88" customWidth="1"/>
    <col min="2820" max="2820" width="8.125" style="88" customWidth="1"/>
    <col min="2821" max="2821" width="6.625" style="88" customWidth="1"/>
    <col min="2822" max="2822" width="6.375" style="88" customWidth="1"/>
    <col min="2823" max="2823" width="9.5" style="88" customWidth="1"/>
    <col min="2824" max="2824" width="8.125" style="88" customWidth="1"/>
    <col min="2825" max="2825" width="9.125" style="88" customWidth="1"/>
    <col min="2826" max="2826" width="5.625" style="88" customWidth="1"/>
    <col min="2827" max="2827" width="7.625" style="88" customWidth="1"/>
    <col min="2828" max="2828" width="6.75" style="88" customWidth="1"/>
    <col min="2829" max="2829" width="7.625" style="88" customWidth="1"/>
    <col min="2830" max="2830" width="7.125" style="88" customWidth="1"/>
    <col min="2831" max="2831" width="8.125" style="88" customWidth="1"/>
    <col min="2832" max="2832" width="7.125" style="88" customWidth="1"/>
    <col min="2833" max="2833" width="8.125" style="88" customWidth="1"/>
    <col min="2834" max="2834" width="5.5" style="88" customWidth="1"/>
    <col min="2835" max="2835" width="8.125" style="88" customWidth="1"/>
    <col min="2836" max="2838" width="7.875" style="88" customWidth="1"/>
    <col min="2839" max="2839" width="8.375" style="88" customWidth="1"/>
    <col min="2840" max="2840" width="7.375" style="88" customWidth="1"/>
    <col min="2841" max="2841" width="7.875" style="88" customWidth="1"/>
    <col min="2842" max="2842" width="11.625" style="88" customWidth="1"/>
    <col min="2843" max="2843" width="5.5" style="88" customWidth="1"/>
    <col min="2844" max="2844" width="6.125" style="88" customWidth="1"/>
    <col min="2845" max="2846" width="5.5" style="88" customWidth="1"/>
    <col min="2847" max="3072" width="9" style="88"/>
    <col min="3073" max="3073" width="10.5" style="88" customWidth="1"/>
    <col min="3074" max="3074" width="7" style="88" customWidth="1"/>
    <col min="3075" max="3075" width="5.5" style="88" customWidth="1"/>
    <col min="3076" max="3076" width="8.125" style="88" customWidth="1"/>
    <col min="3077" max="3077" width="6.625" style="88" customWidth="1"/>
    <col min="3078" max="3078" width="6.375" style="88" customWidth="1"/>
    <col min="3079" max="3079" width="9.5" style="88" customWidth="1"/>
    <col min="3080" max="3080" width="8.125" style="88" customWidth="1"/>
    <col min="3081" max="3081" width="9.125" style="88" customWidth="1"/>
    <col min="3082" max="3082" width="5.625" style="88" customWidth="1"/>
    <col min="3083" max="3083" width="7.625" style="88" customWidth="1"/>
    <col min="3084" max="3084" width="6.75" style="88" customWidth="1"/>
    <col min="3085" max="3085" width="7.625" style="88" customWidth="1"/>
    <col min="3086" max="3086" width="7.125" style="88" customWidth="1"/>
    <col min="3087" max="3087" width="8.125" style="88" customWidth="1"/>
    <col min="3088" max="3088" width="7.125" style="88" customWidth="1"/>
    <col min="3089" max="3089" width="8.125" style="88" customWidth="1"/>
    <col min="3090" max="3090" width="5.5" style="88" customWidth="1"/>
    <col min="3091" max="3091" width="8.125" style="88" customWidth="1"/>
    <col min="3092" max="3094" width="7.875" style="88" customWidth="1"/>
    <col min="3095" max="3095" width="8.375" style="88" customWidth="1"/>
    <col min="3096" max="3096" width="7.375" style="88" customWidth="1"/>
    <col min="3097" max="3097" width="7.875" style="88" customWidth="1"/>
    <col min="3098" max="3098" width="11.625" style="88" customWidth="1"/>
    <col min="3099" max="3099" width="5.5" style="88" customWidth="1"/>
    <col min="3100" max="3100" width="6.125" style="88" customWidth="1"/>
    <col min="3101" max="3102" width="5.5" style="88" customWidth="1"/>
    <col min="3103" max="3328" width="9" style="88"/>
    <col min="3329" max="3329" width="10.5" style="88" customWidth="1"/>
    <col min="3330" max="3330" width="7" style="88" customWidth="1"/>
    <col min="3331" max="3331" width="5.5" style="88" customWidth="1"/>
    <col min="3332" max="3332" width="8.125" style="88" customWidth="1"/>
    <col min="3333" max="3333" width="6.625" style="88" customWidth="1"/>
    <col min="3334" max="3334" width="6.375" style="88" customWidth="1"/>
    <col min="3335" max="3335" width="9.5" style="88" customWidth="1"/>
    <col min="3336" max="3336" width="8.125" style="88" customWidth="1"/>
    <col min="3337" max="3337" width="9.125" style="88" customWidth="1"/>
    <col min="3338" max="3338" width="5.625" style="88" customWidth="1"/>
    <col min="3339" max="3339" width="7.625" style="88" customWidth="1"/>
    <col min="3340" max="3340" width="6.75" style="88" customWidth="1"/>
    <col min="3341" max="3341" width="7.625" style="88" customWidth="1"/>
    <col min="3342" max="3342" width="7.125" style="88" customWidth="1"/>
    <col min="3343" max="3343" width="8.125" style="88" customWidth="1"/>
    <col min="3344" max="3344" width="7.125" style="88" customWidth="1"/>
    <col min="3345" max="3345" width="8.125" style="88" customWidth="1"/>
    <col min="3346" max="3346" width="5.5" style="88" customWidth="1"/>
    <col min="3347" max="3347" width="8.125" style="88" customWidth="1"/>
    <col min="3348" max="3350" width="7.875" style="88" customWidth="1"/>
    <col min="3351" max="3351" width="8.375" style="88" customWidth="1"/>
    <col min="3352" max="3352" width="7.375" style="88" customWidth="1"/>
    <col min="3353" max="3353" width="7.875" style="88" customWidth="1"/>
    <col min="3354" max="3354" width="11.625" style="88" customWidth="1"/>
    <col min="3355" max="3355" width="5.5" style="88" customWidth="1"/>
    <col min="3356" max="3356" width="6.125" style="88" customWidth="1"/>
    <col min="3357" max="3358" width="5.5" style="88" customWidth="1"/>
    <col min="3359" max="3584" width="9" style="88"/>
    <col min="3585" max="3585" width="10.5" style="88" customWidth="1"/>
    <col min="3586" max="3586" width="7" style="88" customWidth="1"/>
    <col min="3587" max="3587" width="5.5" style="88" customWidth="1"/>
    <col min="3588" max="3588" width="8.125" style="88" customWidth="1"/>
    <col min="3589" max="3589" width="6.625" style="88" customWidth="1"/>
    <col min="3590" max="3590" width="6.375" style="88" customWidth="1"/>
    <col min="3591" max="3591" width="9.5" style="88" customWidth="1"/>
    <col min="3592" max="3592" width="8.125" style="88" customWidth="1"/>
    <col min="3593" max="3593" width="9.125" style="88" customWidth="1"/>
    <col min="3594" max="3594" width="5.625" style="88" customWidth="1"/>
    <col min="3595" max="3595" width="7.625" style="88" customWidth="1"/>
    <col min="3596" max="3596" width="6.75" style="88" customWidth="1"/>
    <col min="3597" max="3597" width="7.625" style="88" customWidth="1"/>
    <col min="3598" max="3598" width="7.125" style="88" customWidth="1"/>
    <col min="3599" max="3599" width="8.125" style="88" customWidth="1"/>
    <col min="3600" max="3600" width="7.125" style="88" customWidth="1"/>
    <col min="3601" max="3601" width="8.125" style="88" customWidth="1"/>
    <col min="3602" max="3602" width="5.5" style="88" customWidth="1"/>
    <col min="3603" max="3603" width="8.125" style="88" customWidth="1"/>
    <col min="3604" max="3606" width="7.875" style="88" customWidth="1"/>
    <col min="3607" max="3607" width="8.375" style="88" customWidth="1"/>
    <col min="3608" max="3608" width="7.375" style="88" customWidth="1"/>
    <col min="3609" max="3609" width="7.875" style="88" customWidth="1"/>
    <col min="3610" max="3610" width="11.625" style="88" customWidth="1"/>
    <col min="3611" max="3611" width="5.5" style="88" customWidth="1"/>
    <col min="3612" max="3612" width="6.125" style="88" customWidth="1"/>
    <col min="3613" max="3614" width="5.5" style="88" customWidth="1"/>
    <col min="3615" max="3840" width="9" style="88"/>
    <col min="3841" max="3841" width="10.5" style="88" customWidth="1"/>
    <col min="3842" max="3842" width="7" style="88" customWidth="1"/>
    <col min="3843" max="3843" width="5.5" style="88" customWidth="1"/>
    <col min="3844" max="3844" width="8.125" style="88" customWidth="1"/>
    <col min="3845" max="3845" width="6.625" style="88" customWidth="1"/>
    <col min="3846" max="3846" width="6.375" style="88" customWidth="1"/>
    <col min="3847" max="3847" width="9.5" style="88" customWidth="1"/>
    <col min="3848" max="3848" width="8.125" style="88" customWidth="1"/>
    <col min="3849" max="3849" width="9.125" style="88" customWidth="1"/>
    <col min="3850" max="3850" width="5.625" style="88" customWidth="1"/>
    <col min="3851" max="3851" width="7.625" style="88" customWidth="1"/>
    <col min="3852" max="3852" width="6.75" style="88" customWidth="1"/>
    <col min="3853" max="3853" width="7.625" style="88" customWidth="1"/>
    <col min="3854" max="3854" width="7.125" style="88" customWidth="1"/>
    <col min="3855" max="3855" width="8.125" style="88" customWidth="1"/>
    <col min="3856" max="3856" width="7.125" style="88" customWidth="1"/>
    <col min="3857" max="3857" width="8.125" style="88" customWidth="1"/>
    <col min="3858" max="3858" width="5.5" style="88" customWidth="1"/>
    <col min="3859" max="3859" width="8.125" style="88" customWidth="1"/>
    <col min="3860" max="3862" width="7.875" style="88" customWidth="1"/>
    <col min="3863" max="3863" width="8.375" style="88" customWidth="1"/>
    <col min="3864" max="3864" width="7.375" style="88" customWidth="1"/>
    <col min="3865" max="3865" width="7.875" style="88" customWidth="1"/>
    <col min="3866" max="3866" width="11.625" style="88" customWidth="1"/>
    <col min="3867" max="3867" width="5.5" style="88" customWidth="1"/>
    <col min="3868" max="3868" width="6.125" style="88" customWidth="1"/>
    <col min="3869" max="3870" width="5.5" style="88" customWidth="1"/>
    <col min="3871" max="4096" width="9" style="88"/>
    <col min="4097" max="4097" width="10.5" style="88" customWidth="1"/>
    <col min="4098" max="4098" width="7" style="88" customWidth="1"/>
    <col min="4099" max="4099" width="5.5" style="88" customWidth="1"/>
    <col min="4100" max="4100" width="8.125" style="88" customWidth="1"/>
    <col min="4101" max="4101" width="6.625" style="88" customWidth="1"/>
    <col min="4102" max="4102" width="6.375" style="88" customWidth="1"/>
    <col min="4103" max="4103" width="9.5" style="88" customWidth="1"/>
    <col min="4104" max="4104" width="8.125" style="88" customWidth="1"/>
    <col min="4105" max="4105" width="9.125" style="88" customWidth="1"/>
    <col min="4106" max="4106" width="5.625" style="88" customWidth="1"/>
    <col min="4107" max="4107" width="7.625" style="88" customWidth="1"/>
    <col min="4108" max="4108" width="6.75" style="88" customWidth="1"/>
    <col min="4109" max="4109" width="7.625" style="88" customWidth="1"/>
    <col min="4110" max="4110" width="7.125" style="88" customWidth="1"/>
    <col min="4111" max="4111" width="8.125" style="88" customWidth="1"/>
    <col min="4112" max="4112" width="7.125" style="88" customWidth="1"/>
    <col min="4113" max="4113" width="8.125" style="88" customWidth="1"/>
    <col min="4114" max="4114" width="5.5" style="88" customWidth="1"/>
    <col min="4115" max="4115" width="8.125" style="88" customWidth="1"/>
    <col min="4116" max="4118" width="7.875" style="88" customWidth="1"/>
    <col min="4119" max="4119" width="8.375" style="88" customWidth="1"/>
    <col min="4120" max="4120" width="7.375" style="88" customWidth="1"/>
    <col min="4121" max="4121" width="7.875" style="88" customWidth="1"/>
    <col min="4122" max="4122" width="11.625" style="88" customWidth="1"/>
    <col min="4123" max="4123" width="5.5" style="88" customWidth="1"/>
    <col min="4124" max="4124" width="6.125" style="88" customWidth="1"/>
    <col min="4125" max="4126" width="5.5" style="88" customWidth="1"/>
    <col min="4127" max="4352" width="9" style="88"/>
    <col min="4353" max="4353" width="10.5" style="88" customWidth="1"/>
    <col min="4354" max="4354" width="7" style="88" customWidth="1"/>
    <col min="4355" max="4355" width="5.5" style="88" customWidth="1"/>
    <col min="4356" max="4356" width="8.125" style="88" customWidth="1"/>
    <col min="4357" max="4357" width="6.625" style="88" customWidth="1"/>
    <col min="4358" max="4358" width="6.375" style="88" customWidth="1"/>
    <col min="4359" max="4359" width="9.5" style="88" customWidth="1"/>
    <col min="4360" max="4360" width="8.125" style="88" customWidth="1"/>
    <col min="4361" max="4361" width="9.125" style="88" customWidth="1"/>
    <col min="4362" max="4362" width="5.625" style="88" customWidth="1"/>
    <col min="4363" max="4363" width="7.625" style="88" customWidth="1"/>
    <col min="4364" max="4364" width="6.75" style="88" customWidth="1"/>
    <col min="4365" max="4365" width="7.625" style="88" customWidth="1"/>
    <col min="4366" max="4366" width="7.125" style="88" customWidth="1"/>
    <col min="4367" max="4367" width="8.125" style="88" customWidth="1"/>
    <col min="4368" max="4368" width="7.125" style="88" customWidth="1"/>
    <col min="4369" max="4369" width="8.125" style="88" customWidth="1"/>
    <col min="4370" max="4370" width="5.5" style="88" customWidth="1"/>
    <col min="4371" max="4371" width="8.125" style="88" customWidth="1"/>
    <col min="4372" max="4374" width="7.875" style="88" customWidth="1"/>
    <col min="4375" max="4375" width="8.375" style="88" customWidth="1"/>
    <col min="4376" max="4376" width="7.375" style="88" customWidth="1"/>
    <col min="4377" max="4377" width="7.875" style="88" customWidth="1"/>
    <col min="4378" max="4378" width="11.625" style="88" customWidth="1"/>
    <col min="4379" max="4379" width="5.5" style="88" customWidth="1"/>
    <col min="4380" max="4380" width="6.125" style="88" customWidth="1"/>
    <col min="4381" max="4382" width="5.5" style="88" customWidth="1"/>
    <col min="4383" max="4608" width="9" style="88"/>
    <col min="4609" max="4609" width="10.5" style="88" customWidth="1"/>
    <col min="4610" max="4610" width="7" style="88" customWidth="1"/>
    <col min="4611" max="4611" width="5.5" style="88" customWidth="1"/>
    <col min="4612" max="4612" width="8.125" style="88" customWidth="1"/>
    <col min="4613" max="4613" width="6.625" style="88" customWidth="1"/>
    <col min="4614" max="4614" width="6.375" style="88" customWidth="1"/>
    <col min="4615" max="4615" width="9.5" style="88" customWidth="1"/>
    <col min="4616" max="4616" width="8.125" style="88" customWidth="1"/>
    <col min="4617" max="4617" width="9.125" style="88" customWidth="1"/>
    <col min="4618" max="4618" width="5.625" style="88" customWidth="1"/>
    <col min="4619" max="4619" width="7.625" style="88" customWidth="1"/>
    <col min="4620" max="4620" width="6.75" style="88" customWidth="1"/>
    <col min="4621" max="4621" width="7.625" style="88" customWidth="1"/>
    <col min="4622" max="4622" width="7.125" style="88" customWidth="1"/>
    <col min="4623" max="4623" width="8.125" style="88" customWidth="1"/>
    <col min="4624" max="4624" width="7.125" style="88" customWidth="1"/>
    <col min="4625" max="4625" width="8.125" style="88" customWidth="1"/>
    <col min="4626" max="4626" width="5.5" style="88" customWidth="1"/>
    <col min="4627" max="4627" width="8.125" style="88" customWidth="1"/>
    <col min="4628" max="4630" width="7.875" style="88" customWidth="1"/>
    <col min="4631" max="4631" width="8.375" style="88" customWidth="1"/>
    <col min="4632" max="4632" width="7.375" style="88" customWidth="1"/>
    <col min="4633" max="4633" width="7.875" style="88" customWidth="1"/>
    <col min="4634" max="4634" width="11.625" style="88" customWidth="1"/>
    <col min="4635" max="4635" width="5.5" style="88" customWidth="1"/>
    <col min="4636" max="4636" width="6.125" style="88" customWidth="1"/>
    <col min="4637" max="4638" width="5.5" style="88" customWidth="1"/>
    <col min="4639" max="4864" width="9" style="88"/>
    <col min="4865" max="4865" width="10.5" style="88" customWidth="1"/>
    <col min="4866" max="4866" width="7" style="88" customWidth="1"/>
    <col min="4867" max="4867" width="5.5" style="88" customWidth="1"/>
    <col min="4868" max="4868" width="8.125" style="88" customWidth="1"/>
    <col min="4869" max="4869" width="6.625" style="88" customWidth="1"/>
    <col min="4870" max="4870" width="6.375" style="88" customWidth="1"/>
    <col min="4871" max="4871" width="9.5" style="88" customWidth="1"/>
    <col min="4872" max="4872" width="8.125" style="88" customWidth="1"/>
    <col min="4873" max="4873" width="9.125" style="88" customWidth="1"/>
    <col min="4874" max="4874" width="5.625" style="88" customWidth="1"/>
    <col min="4875" max="4875" width="7.625" style="88" customWidth="1"/>
    <col min="4876" max="4876" width="6.75" style="88" customWidth="1"/>
    <col min="4877" max="4877" width="7.625" style="88" customWidth="1"/>
    <col min="4878" max="4878" width="7.125" style="88" customWidth="1"/>
    <col min="4879" max="4879" width="8.125" style="88" customWidth="1"/>
    <col min="4880" max="4880" width="7.125" style="88" customWidth="1"/>
    <col min="4881" max="4881" width="8.125" style="88" customWidth="1"/>
    <col min="4882" max="4882" width="5.5" style="88" customWidth="1"/>
    <col min="4883" max="4883" width="8.125" style="88" customWidth="1"/>
    <col min="4884" max="4886" width="7.875" style="88" customWidth="1"/>
    <col min="4887" max="4887" width="8.375" style="88" customWidth="1"/>
    <col min="4888" max="4888" width="7.375" style="88" customWidth="1"/>
    <col min="4889" max="4889" width="7.875" style="88" customWidth="1"/>
    <col min="4890" max="4890" width="11.625" style="88" customWidth="1"/>
    <col min="4891" max="4891" width="5.5" style="88" customWidth="1"/>
    <col min="4892" max="4892" width="6.125" style="88" customWidth="1"/>
    <col min="4893" max="4894" width="5.5" style="88" customWidth="1"/>
    <col min="4895" max="5120" width="9" style="88"/>
    <col min="5121" max="5121" width="10.5" style="88" customWidth="1"/>
    <col min="5122" max="5122" width="7" style="88" customWidth="1"/>
    <col min="5123" max="5123" width="5.5" style="88" customWidth="1"/>
    <col min="5124" max="5124" width="8.125" style="88" customWidth="1"/>
    <col min="5125" max="5125" width="6.625" style="88" customWidth="1"/>
    <col min="5126" max="5126" width="6.375" style="88" customWidth="1"/>
    <col min="5127" max="5127" width="9.5" style="88" customWidth="1"/>
    <col min="5128" max="5128" width="8.125" style="88" customWidth="1"/>
    <col min="5129" max="5129" width="9.125" style="88" customWidth="1"/>
    <col min="5130" max="5130" width="5.625" style="88" customWidth="1"/>
    <col min="5131" max="5131" width="7.625" style="88" customWidth="1"/>
    <col min="5132" max="5132" width="6.75" style="88" customWidth="1"/>
    <col min="5133" max="5133" width="7.625" style="88" customWidth="1"/>
    <col min="5134" max="5134" width="7.125" style="88" customWidth="1"/>
    <col min="5135" max="5135" width="8.125" style="88" customWidth="1"/>
    <col min="5136" max="5136" width="7.125" style="88" customWidth="1"/>
    <col min="5137" max="5137" width="8.125" style="88" customWidth="1"/>
    <col min="5138" max="5138" width="5.5" style="88" customWidth="1"/>
    <col min="5139" max="5139" width="8.125" style="88" customWidth="1"/>
    <col min="5140" max="5142" width="7.875" style="88" customWidth="1"/>
    <col min="5143" max="5143" width="8.375" style="88" customWidth="1"/>
    <col min="5144" max="5144" width="7.375" style="88" customWidth="1"/>
    <col min="5145" max="5145" width="7.875" style="88" customWidth="1"/>
    <col min="5146" max="5146" width="11.625" style="88" customWidth="1"/>
    <col min="5147" max="5147" width="5.5" style="88" customWidth="1"/>
    <col min="5148" max="5148" width="6.125" style="88" customWidth="1"/>
    <col min="5149" max="5150" width="5.5" style="88" customWidth="1"/>
    <col min="5151" max="5376" width="9" style="88"/>
    <col min="5377" max="5377" width="10.5" style="88" customWidth="1"/>
    <col min="5378" max="5378" width="7" style="88" customWidth="1"/>
    <col min="5379" max="5379" width="5.5" style="88" customWidth="1"/>
    <col min="5380" max="5380" width="8.125" style="88" customWidth="1"/>
    <col min="5381" max="5381" width="6.625" style="88" customWidth="1"/>
    <col min="5382" max="5382" width="6.375" style="88" customWidth="1"/>
    <col min="5383" max="5383" width="9.5" style="88" customWidth="1"/>
    <col min="5384" max="5384" width="8.125" style="88" customWidth="1"/>
    <col min="5385" max="5385" width="9.125" style="88" customWidth="1"/>
    <col min="5386" max="5386" width="5.625" style="88" customWidth="1"/>
    <col min="5387" max="5387" width="7.625" style="88" customWidth="1"/>
    <col min="5388" max="5388" width="6.75" style="88" customWidth="1"/>
    <col min="5389" max="5389" width="7.625" style="88" customWidth="1"/>
    <col min="5390" max="5390" width="7.125" style="88" customWidth="1"/>
    <col min="5391" max="5391" width="8.125" style="88" customWidth="1"/>
    <col min="5392" max="5392" width="7.125" style="88" customWidth="1"/>
    <col min="5393" max="5393" width="8.125" style="88" customWidth="1"/>
    <col min="5394" max="5394" width="5.5" style="88" customWidth="1"/>
    <col min="5395" max="5395" width="8.125" style="88" customWidth="1"/>
    <col min="5396" max="5398" width="7.875" style="88" customWidth="1"/>
    <col min="5399" max="5399" width="8.375" style="88" customWidth="1"/>
    <col min="5400" max="5400" width="7.375" style="88" customWidth="1"/>
    <col min="5401" max="5401" width="7.875" style="88" customWidth="1"/>
    <col min="5402" max="5402" width="11.625" style="88" customWidth="1"/>
    <col min="5403" max="5403" width="5.5" style="88" customWidth="1"/>
    <col min="5404" max="5404" width="6.125" style="88" customWidth="1"/>
    <col min="5405" max="5406" width="5.5" style="88" customWidth="1"/>
    <col min="5407" max="5632" width="9" style="88"/>
    <col min="5633" max="5633" width="10.5" style="88" customWidth="1"/>
    <col min="5634" max="5634" width="7" style="88" customWidth="1"/>
    <col min="5635" max="5635" width="5.5" style="88" customWidth="1"/>
    <col min="5636" max="5636" width="8.125" style="88" customWidth="1"/>
    <col min="5637" max="5637" width="6.625" style="88" customWidth="1"/>
    <col min="5638" max="5638" width="6.375" style="88" customWidth="1"/>
    <col min="5639" max="5639" width="9.5" style="88" customWidth="1"/>
    <col min="5640" max="5640" width="8.125" style="88" customWidth="1"/>
    <col min="5641" max="5641" width="9.125" style="88" customWidth="1"/>
    <col min="5642" max="5642" width="5.625" style="88" customWidth="1"/>
    <col min="5643" max="5643" width="7.625" style="88" customWidth="1"/>
    <col min="5644" max="5644" width="6.75" style="88" customWidth="1"/>
    <col min="5645" max="5645" width="7.625" style="88" customWidth="1"/>
    <col min="5646" max="5646" width="7.125" style="88" customWidth="1"/>
    <col min="5647" max="5647" width="8.125" style="88" customWidth="1"/>
    <col min="5648" max="5648" width="7.125" style="88" customWidth="1"/>
    <col min="5649" max="5649" width="8.125" style="88" customWidth="1"/>
    <col min="5650" max="5650" width="5.5" style="88" customWidth="1"/>
    <col min="5651" max="5651" width="8.125" style="88" customWidth="1"/>
    <col min="5652" max="5654" width="7.875" style="88" customWidth="1"/>
    <col min="5655" max="5655" width="8.375" style="88" customWidth="1"/>
    <col min="5656" max="5656" width="7.375" style="88" customWidth="1"/>
    <col min="5657" max="5657" width="7.875" style="88" customWidth="1"/>
    <col min="5658" max="5658" width="11.625" style="88" customWidth="1"/>
    <col min="5659" max="5659" width="5.5" style="88" customWidth="1"/>
    <col min="5660" max="5660" width="6.125" style="88" customWidth="1"/>
    <col min="5661" max="5662" width="5.5" style="88" customWidth="1"/>
    <col min="5663" max="5888" width="9" style="88"/>
    <col min="5889" max="5889" width="10.5" style="88" customWidth="1"/>
    <col min="5890" max="5890" width="7" style="88" customWidth="1"/>
    <col min="5891" max="5891" width="5.5" style="88" customWidth="1"/>
    <col min="5892" max="5892" width="8.125" style="88" customWidth="1"/>
    <col min="5893" max="5893" width="6.625" style="88" customWidth="1"/>
    <col min="5894" max="5894" width="6.375" style="88" customWidth="1"/>
    <col min="5895" max="5895" width="9.5" style="88" customWidth="1"/>
    <col min="5896" max="5896" width="8.125" style="88" customWidth="1"/>
    <col min="5897" max="5897" width="9.125" style="88" customWidth="1"/>
    <col min="5898" max="5898" width="5.625" style="88" customWidth="1"/>
    <col min="5899" max="5899" width="7.625" style="88" customWidth="1"/>
    <col min="5900" max="5900" width="6.75" style="88" customWidth="1"/>
    <col min="5901" max="5901" width="7.625" style="88" customWidth="1"/>
    <col min="5902" max="5902" width="7.125" style="88" customWidth="1"/>
    <col min="5903" max="5903" width="8.125" style="88" customWidth="1"/>
    <col min="5904" max="5904" width="7.125" style="88" customWidth="1"/>
    <col min="5905" max="5905" width="8.125" style="88" customWidth="1"/>
    <col min="5906" max="5906" width="5.5" style="88" customWidth="1"/>
    <col min="5907" max="5907" width="8.125" style="88" customWidth="1"/>
    <col min="5908" max="5910" width="7.875" style="88" customWidth="1"/>
    <col min="5911" max="5911" width="8.375" style="88" customWidth="1"/>
    <col min="5912" max="5912" width="7.375" style="88" customWidth="1"/>
    <col min="5913" max="5913" width="7.875" style="88" customWidth="1"/>
    <col min="5914" max="5914" width="11.625" style="88" customWidth="1"/>
    <col min="5915" max="5915" width="5.5" style="88" customWidth="1"/>
    <col min="5916" max="5916" width="6.125" style="88" customWidth="1"/>
    <col min="5917" max="5918" width="5.5" style="88" customWidth="1"/>
    <col min="5919" max="6144" width="9" style="88"/>
    <col min="6145" max="6145" width="10.5" style="88" customWidth="1"/>
    <col min="6146" max="6146" width="7" style="88" customWidth="1"/>
    <col min="6147" max="6147" width="5.5" style="88" customWidth="1"/>
    <col min="6148" max="6148" width="8.125" style="88" customWidth="1"/>
    <col min="6149" max="6149" width="6.625" style="88" customWidth="1"/>
    <col min="6150" max="6150" width="6.375" style="88" customWidth="1"/>
    <col min="6151" max="6151" width="9.5" style="88" customWidth="1"/>
    <col min="6152" max="6152" width="8.125" style="88" customWidth="1"/>
    <col min="6153" max="6153" width="9.125" style="88" customWidth="1"/>
    <col min="6154" max="6154" width="5.625" style="88" customWidth="1"/>
    <col min="6155" max="6155" width="7.625" style="88" customWidth="1"/>
    <col min="6156" max="6156" width="6.75" style="88" customWidth="1"/>
    <col min="6157" max="6157" width="7.625" style="88" customWidth="1"/>
    <col min="6158" max="6158" width="7.125" style="88" customWidth="1"/>
    <col min="6159" max="6159" width="8.125" style="88" customWidth="1"/>
    <col min="6160" max="6160" width="7.125" style="88" customWidth="1"/>
    <col min="6161" max="6161" width="8.125" style="88" customWidth="1"/>
    <col min="6162" max="6162" width="5.5" style="88" customWidth="1"/>
    <col min="6163" max="6163" width="8.125" style="88" customWidth="1"/>
    <col min="6164" max="6166" width="7.875" style="88" customWidth="1"/>
    <col min="6167" max="6167" width="8.375" style="88" customWidth="1"/>
    <col min="6168" max="6168" width="7.375" style="88" customWidth="1"/>
    <col min="6169" max="6169" width="7.875" style="88" customWidth="1"/>
    <col min="6170" max="6170" width="11.625" style="88" customWidth="1"/>
    <col min="6171" max="6171" width="5.5" style="88" customWidth="1"/>
    <col min="6172" max="6172" width="6.125" style="88" customWidth="1"/>
    <col min="6173" max="6174" width="5.5" style="88" customWidth="1"/>
    <col min="6175" max="6400" width="9" style="88"/>
    <col min="6401" max="6401" width="10.5" style="88" customWidth="1"/>
    <col min="6402" max="6402" width="7" style="88" customWidth="1"/>
    <col min="6403" max="6403" width="5.5" style="88" customWidth="1"/>
    <col min="6404" max="6404" width="8.125" style="88" customWidth="1"/>
    <col min="6405" max="6405" width="6.625" style="88" customWidth="1"/>
    <col min="6406" max="6406" width="6.375" style="88" customWidth="1"/>
    <col min="6407" max="6407" width="9.5" style="88" customWidth="1"/>
    <col min="6408" max="6408" width="8.125" style="88" customWidth="1"/>
    <col min="6409" max="6409" width="9.125" style="88" customWidth="1"/>
    <col min="6410" max="6410" width="5.625" style="88" customWidth="1"/>
    <col min="6411" max="6411" width="7.625" style="88" customWidth="1"/>
    <col min="6412" max="6412" width="6.75" style="88" customWidth="1"/>
    <col min="6413" max="6413" width="7.625" style="88" customWidth="1"/>
    <col min="6414" max="6414" width="7.125" style="88" customWidth="1"/>
    <col min="6415" max="6415" width="8.125" style="88" customWidth="1"/>
    <col min="6416" max="6416" width="7.125" style="88" customWidth="1"/>
    <col min="6417" max="6417" width="8.125" style="88" customWidth="1"/>
    <col min="6418" max="6418" width="5.5" style="88" customWidth="1"/>
    <col min="6419" max="6419" width="8.125" style="88" customWidth="1"/>
    <col min="6420" max="6422" width="7.875" style="88" customWidth="1"/>
    <col min="6423" max="6423" width="8.375" style="88" customWidth="1"/>
    <col min="6424" max="6424" width="7.375" style="88" customWidth="1"/>
    <col min="6425" max="6425" width="7.875" style="88" customWidth="1"/>
    <col min="6426" max="6426" width="11.625" style="88" customWidth="1"/>
    <col min="6427" max="6427" width="5.5" style="88" customWidth="1"/>
    <col min="6428" max="6428" width="6.125" style="88" customWidth="1"/>
    <col min="6429" max="6430" width="5.5" style="88" customWidth="1"/>
    <col min="6431" max="6656" width="9" style="88"/>
    <col min="6657" max="6657" width="10.5" style="88" customWidth="1"/>
    <col min="6658" max="6658" width="7" style="88" customWidth="1"/>
    <col min="6659" max="6659" width="5.5" style="88" customWidth="1"/>
    <col min="6660" max="6660" width="8.125" style="88" customWidth="1"/>
    <col min="6661" max="6661" width="6.625" style="88" customWidth="1"/>
    <col min="6662" max="6662" width="6.375" style="88" customWidth="1"/>
    <col min="6663" max="6663" width="9.5" style="88" customWidth="1"/>
    <col min="6664" max="6664" width="8.125" style="88" customWidth="1"/>
    <col min="6665" max="6665" width="9.125" style="88" customWidth="1"/>
    <col min="6666" max="6666" width="5.625" style="88" customWidth="1"/>
    <col min="6667" max="6667" width="7.625" style="88" customWidth="1"/>
    <col min="6668" max="6668" width="6.75" style="88" customWidth="1"/>
    <col min="6669" max="6669" width="7.625" style="88" customWidth="1"/>
    <col min="6670" max="6670" width="7.125" style="88" customWidth="1"/>
    <col min="6671" max="6671" width="8.125" style="88" customWidth="1"/>
    <col min="6672" max="6672" width="7.125" style="88" customWidth="1"/>
    <col min="6673" max="6673" width="8.125" style="88" customWidth="1"/>
    <col min="6674" max="6674" width="5.5" style="88" customWidth="1"/>
    <col min="6675" max="6675" width="8.125" style="88" customWidth="1"/>
    <col min="6676" max="6678" width="7.875" style="88" customWidth="1"/>
    <col min="6679" max="6679" width="8.375" style="88" customWidth="1"/>
    <col min="6680" max="6680" width="7.375" style="88" customWidth="1"/>
    <col min="6681" max="6681" width="7.875" style="88" customWidth="1"/>
    <col min="6682" max="6682" width="11.625" style="88" customWidth="1"/>
    <col min="6683" max="6683" width="5.5" style="88" customWidth="1"/>
    <col min="6684" max="6684" width="6.125" style="88" customWidth="1"/>
    <col min="6685" max="6686" width="5.5" style="88" customWidth="1"/>
    <col min="6687" max="6912" width="9" style="88"/>
    <col min="6913" max="6913" width="10.5" style="88" customWidth="1"/>
    <col min="6914" max="6914" width="7" style="88" customWidth="1"/>
    <col min="6915" max="6915" width="5.5" style="88" customWidth="1"/>
    <col min="6916" max="6916" width="8.125" style="88" customWidth="1"/>
    <col min="6917" max="6917" width="6.625" style="88" customWidth="1"/>
    <col min="6918" max="6918" width="6.375" style="88" customWidth="1"/>
    <col min="6919" max="6919" width="9.5" style="88" customWidth="1"/>
    <col min="6920" max="6920" width="8.125" style="88" customWidth="1"/>
    <col min="6921" max="6921" width="9.125" style="88" customWidth="1"/>
    <col min="6922" max="6922" width="5.625" style="88" customWidth="1"/>
    <col min="6923" max="6923" width="7.625" style="88" customWidth="1"/>
    <col min="6924" max="6924" width="6.75" style="88" customWidth="1"/>
    <col min="6925" max="6925" width="7.625" style="88" customWidth="1"/>
    <col min="6926" max="6926" width="7.125" style="88" customWidth="1"/>
    <col min="6927" max="6927" width="8.125" style="88" customWidth="1"/>
    <col min="6928" max="6928" width="7.125" style="88" customWidth="1"/>
    <col min="6929" max="6929" width="8.125" style="88" customWidth="1"/>
    <col min="6930" max="6930" width="5.5" style="88" customWidth="1"/>
    <col min="6931" max="6931" width="8.125" style="88" customWidth="1"/>
    <col min="6932" max="6934" width="7.875" style="88" customWidth="1"/>
    <col min="6935" max="6935" width="8.375" style="88" customWidth="1"/>
    <col min="6936" max="6936" width="7.375" style="88" customWidth="1"/>
    <col min="6937" max="6937" width="7.875" style="88" customWidth="1"/>
    <col min="6938" max="6938" width="11.625" style="88" customWidth="1"/>
    <col min="6939" max="6939" width="5.5" style="88" customWidth="1"/>
    <col min="6940" max="6940" width="6.125" style="88" customWidth="1"/>
    <col min="6941" max="6942" width="5.5" style="88" customWidth="1"/>
    <col min="6943" max="7168" width="9" style="88"/>
    <col min="7169" max="7169" width="10.5" style="88" customWidth="1"/>
    <col min="7170" max="7170" width="7" style="88" customWidth="1"/>
    <col min="7171" max="7171" width="5.5" style="88" customWidth="1"/>
    <col min="7172" max="7172" width="8.125" style="88" customWidth="1"/>
    <col min="7173" max="7173" width="6.625" style="88" customWidth="1"/>
    <col min="7174" max="7174" width="6.375" style="88" customWidth="1"/>
    <col min="7175" max="7175" width="9.5" style="88" customWidth="1"/>
    <col min="7176" max="7176" width="8.125" style="88" customWidth="1"/>
    <col min="7177" max="7177" width="9.125" style="88" customWidth="1"/>
    <col min="7178" max="7178" width="5.625" style="88" customWidth="1"/>
    <col min="7179" max="7179" width="7.625" style="88" customWidth="1"/>
    <col min="7180" max="7180" width="6.75" style="88" customWidth="1"/>
    <col min="7181" max="7181" width="7.625" style="88" customWidth="1"/>
    <col min="7182" max="7182" width="7.125" style="88" customWidth="1"/>
    <col min="7183" max="7183" width="8.125" style="88" customWidth="1"/>
    <col min="7184" max="7184" width="7.125" style="88" customWidth="1"/>
    <col min="7185" max="7185" width="8.125" style="88" customWidth="1"/>
    <col min="7186" max="7186" width="5.5" style="88" customWidth="1"/>
    <col min="7187" max="7187" width="8.125" style="88" customWidth="1"/>
    <col min="7188" max="7190" width="7.875" style="88" customWidth="1"/>
    <col min="7191" max="7191" width="8.375" style="88" customWidth="1"/>
    <col min="7192" max="7192" width="7.375" style="88" customWidth="1"/>
    <col min="7193" max="7193" width="7.875" style="88" customWidth="1"/>
    <col min="7194" max="7194" width="11.625" style="88" customWidth="1"/>
    <col min="7195" max="7195" width="5.5" style="88" customWidth="1"/>
    <col min="7196" max="7196" width="6.125" style="88" customWidth="1"/>
    <col min="7197" max="7198" width="5.5" style="88" customWidth="1"/>
    <col min="7199" max="7424" width="9" style="88"/>
    <col min="7425" max="7425" width="10.5" style="88" customWidth="1"/>
    <col min="7426" max="7426" width="7" style="88" customWidth="1"/>
    <col min="7427" max="7427" width="5.5" style="88" customWidth="1"/>
    <col min="7428" max="7428" width="8.125" style="88" customWidth="1"/>
    <col min="7429" max="7429" width="6.625" style="88" customWidth="1"/>
    <col min="7430" max="7430" width="6.375" style="88" customWidth="1"/>
    <col min="7431" max="7431" width="9.5" style="88" customWidth="1"/>
    <col min="7432" max="7432" width="8.125" style="88" customWidth="1"/>
    <col min="7433" max="7433" width="9.125" style="88" customWidth="1"/>
    <col min="7434" max="7434" width="5.625" style="88" customWidth="1"/>
    <col min="7435" max="7435" width="7.625" style="88" customWidth="1"/>
    <col min="7436" max="7436" width="6.75" style="88" customWidth="1"/>
    <col min="7437" max="7437" width="7.625" style="88" customWidth="1"/>
    <col min="7438" max="7438" width="7.125" style="88" customWidth="1"/>
    <col min="7439" max="7439" width="8.125" style="88" customWidth="1"/>
    <col min="7440" max="7440" width="7.125" style="88" customWidth="1"/>
    <col min="7441" max="7441" width="8.125" style="88" customWidth="1"/>
    <col min="7442" max="7442" width="5.5" style="88" customWidth="1"/>
    <col min="7443" max="7443" width="8.125" style="88" customWidth="1"/>
    <col min="7444" max="7446" width="7.875" style="88" customWidth="1"/>
    <col min="7447" max="7447" width="8.375" style="88" customWidth="1"/>
    <col min="7448" max="7448" width="7.375" style="88" customWidth="1"/>
    <col min="7449" max="7449" width="7.875" style="88" customWidth="1"/>
    <col min="7450" max="7450" width="11.625" style="88" customWidth="1"/>
    <col min="7451" max="7451" width="5.5" style="88" customWidth="1"/>
    <col min="7452" max="7452" width="6.125" style="88" customWidth="1"/>
    <col min="7453" max="7454" width="5.5" style="88" customWidth="1"/>
    <col min="7455" max="7680" width="9" style="88"/>
    <col min="7681" max="7681" width="10.5" style="88" customWidth="1"/>
    <col min="7682" max="7682" width="7" style="88" customWidth="1"/>
    <col min="7683" max="7683" width="5.5" style="88" customWidth="1"/>
    <col min="7684" max="7684" width="8.125" style="88" customWidth="1"/>
    <col min="7685" max="7685" width="6.625" style="88" customWidth="1"/>
    <col min="7686" max="7686" width="6.375" style="88" customWidth="1"/>
    <col min="7687" max="7687" width="9.5" style="88" customWidth="1"/>
    <col min="7688" max="7688" width="8.125" style="88" customWidth="1"/>
    <col min="7689" max="7689" width="9.125" style="88" customWidth="1"/>
    <col min="7690" max="7690" width="5.625" style="88" customWidth="1"/>
    <col min="7691" max="7691" width="7.625" style="88" customWidth="1"/>
    <col min="7692" max="7692" width="6.75" style="88" customWidth="1"/>
    <col min="7693" max="7693" width="7.625" style="88" customWidth="1"/>
    <col min="7694" max="7694" width="7.125" style="88" customWidth="1"/>
    <col min="7695" max="7695" width="8.125" style="88" customWidth="1"/>
    <col min="7696" max="7696" width="7.125" style="88" customWidth="1"/>
    <col min="7697" max="7697" width="8.125" style="88" customWidth="1"/>
    <col min="7698" max="7698" width="5.5" style="88" customWidth="1"/>
    <col min="7699" max="7699" width="8.125" style="88" customWidth="1"/>
    <col min="7700" max="7702" width="7.875" style="88" customWidth="1"/>
    <col min="7703" max="7703" width="8.375" style="88" customWidth="1"/>
    <col min="7704" max="7704" width="7.375" style="88" customWidth="1"/>
    <col min="7705" max="7705" width="7.875" style="88" customWidth="1"/>
    <col min="7706" max="7706" width="11.625" style="88" customWidth="1"/>
    <col min="7707" max="7707" width="5.5" style="88" customWidth="1"/>
    <col min="7708" max="7708" width="6.125" style="88" customWidth="1"/>
    <col min="7709" max="7710" width="5.5" style="88" customWidth="1"/>
    <col min="7711" max="7936" width="9" style="88"/>
    <col min="7937" max="7937" width="10.5" style="88" customWidth="1"/>
    <col min="7938" max="7938" width="7" style="88" customWidth="1"/>
    <col min="7939" max="7939" width="5.5" style="88" customWidth="1"/>
    <col min="7940" max="7940" width="8.125" style="88" customWidth="1"/>
    <col min="7941" max="7941" width="6.625" style="88" customWidth="1"/>
    <col min="7942" max="7942" width="6.375" style="88" customWidth="1"/>
    <col min="7943" max="7943" width="9.5" style="88" customWidth="1"/>
    <col min="7944" max="7944" width="8.125" style="88" customWidth="1"/>
    <col min="7945" max="7945" width="9.125" style="88" customWidth="1"/>
    <col min="7946" max="7946" width="5.625" style="88" customWidth="1"/>
    <col min="7947" max="7947" width="7.625" style="88" customWidth="1"/>
    <col min="7948" max="7948" width="6.75" style="88" customWidth="1"/>
    <col min="7949" max="7949" width="7.625" style="88" customWidth="1"/>
    <col min="7950" max="7950" width="7.125" style="88" customWidth="1"/>
    <col min="7951" max="7951" width="8.125" style="88" customWidth="1"/>
    <col min="7952" max="7952" width="7.125" style="88" customWidth="1"/>
    <col min="7953" max="7953" width="8.125" style="88" customWidth="1"/>
    <col min="7954" max="7954" width="5.5" style="88" customWidth="1"/>
    <col min="7955" max="7955" width="8.125" style="88" customWidth="1"/>
    <col min="7956" max="7958" width="7.875" style="88" customWidth="1"/>
    <col min="7959" max="7959" width="8.375" style="88" customWidth="1"/>
    <col min="7960" max="7960" width="7.375" style="88" customWidth="1"/>
    <col min="7961" max="7961" width="7.875" style="88" customWidth="1"/>
    <col min="7962" max="7962" width="11.625" style="88" customWidth="1"/>
    <col min="7963" max="7963" width="5.5" style="88" customWidth="1"/>
    <col min="7964" max="7964" width="6.125" style="88" customWidth="1"/>
    <col min="7965" max="7966" width="5.5" style="88" customWidth="1"/>
    <col min="7967" max="8192" width="9" style="88"/>
    <col min="8193" max="8193" width="10.5" style="88" customWidth="1"/>
    <col min="8194" max="8194" width="7" style="88" customWidth="1"/>
    <col min="8195" max="8195" width="5.5" style="88" customWidth="1"/>
    <col min="8196" max="8196" width="8.125" style="88" customWidth="1"/>
    <col min="8197" max="8197" width="6.625" style="88" customWidth="1"/>
    <col min="8198" max="8198" width="6.375" style="88" customWidth="1"/>
    <col min="8199" max="8199" width="9.5" style="88" customWidth="1"/>
    <col min="8200" max="8200" width="8.125" style="88" customWidth="1"/>
    <col min="8201" max="8201" width="9.125" style="88" customWidth="1"/>
    <col min="8202" max="8202" width="5.625" style="88" customWidth="1"/>
    <col min="8203" max="8203" width="7.625" style="88" customWidth="1"/>
    <col min="8204" max="8204" width="6.75" style="88" customWidth="1"/>
    <col min="8205" max="8205" width="7.625" style="88" customWidth="1"/>
    <col min="8206" max="8206" width="7.125" style="88" customWidth="1"/>
    <col min="8207" max="8207" width="8.125" style="88" customWidth="1"/>
    <col min="8208" max="8208" width="7.125" style="88" customWidth="1"/>
    <col min="8209" max="8209" width="8.125" style="88" customWidth="1"/>
    <col min="8210" max="8210" width="5.5" style="88" customWidth="1"/>
    <col min="8211" max="8211" width="8.125" style="88" customWidth="1"/>
    <col min="8212" max="8214" width="7.875" style="88" customWidth="1"/>
    <col min="8215" max="8215" width="8.375" style="88" customWidth="1"/>
    <col min="8216" max="8216" width="7.375" style="88" customWidth="1"/>
    <col min="8217" max="8217" width="7.875" style="88" customWidth="1"/>
    <col min="8218" max="8218" width="11.625" style="88" customWidth="1"/>
    <col min="8219" max="8219" width="5.5" style="88" customWidth="1"/>
    <col min="8220" max="8220" width="6.125" style="88" customWidth="1"/>
    <col min="8221" max="8222" width="5.5" style="88" customWidth="1"/>
    <col min="8223" max="8448" width="9" style="88"/>
    <col min="8449" max="8449" width="10.5" style="88" customWidth="1"/>
    <col min="8450" max="8450" width="7" style="88" customWidth="1"/>
    <col min="8451" max="8451" width="5.5" style="88" customWidth="1"/>
    <col min="8452" max="8452" width="8.125" style="88" customWidth="1"/>
    <col min="8453" max="8453" width="6.625" style="88" customWidth="1"/>
    <col min="8454" max="8454" width="6.375" style="88" customWidth="1"/>
    <col min="8455" max="8455" width="9.5" style="88" customWidth="1"/>
    <col min="8456" max="8456" width="8.125" style="88" customWidth="1"/>
    <col min="8457" max="8457" width="9.125" style="88" customWidth="1"/>
    <col min="8458" max="8458" width="5.625" style="88" customWidth="1"/>
    <col min="8459" max="8459" width="7.625" style="88" customWidth="1"/>
    <col min="8460" max="8460" width="6.75" style="88" customWidth="1"/>
    <col min="8461" max="8461" width="7.625" style="88" customWidth="1"/>
    <col min="8462" max="8462" width="7.125" style="88" customWidth="1"/>
    <col min="8463" max="8463" width="8.125" style="88" customWidth="1"/>
    <col min="8464" max="8464" width="7.125" style="88" customWidth="1"/>
    <col min="8465" max="8465" width="8.125" style="88" customWidth="1"/>
    <col min="8466" max="8466" width="5.5" style="88" customWidth="1"/>
    <col min="8467" max="8467" width="8.125" style="88" customWidth="1"/>
    <col min="8468" max="8470" width="7.875" style="88" customWidth="1"/>
    <col min="8471" max="8471" width="8.375" style="88" customWidth="1"/>
    <col min="8472" max="8472" width="7.375" style="88" customWidth="1"/>
    <col min="8473" max="8473" width="7.875" style="88" customWidth="1"/>
    <col min="8474" max="8474" width="11.625" style="88" customWidth="1"/>
    <col min="8475" max="8475" width="5.5" style="88" customWidth="1"/>
    <col min="8476" max="8476" width="6.125" style="88" customWidth="1"/>
    <col min="8477" max="8478" width="5.5" style="88" customWidth="1"/>
    <col min="8479" max="8704" width="9" style="88"/>
    <col min="8705" max="8705" width="10.5" style="88" customWidth="1"/>
    <col min="8706" max="8706" width="7" style="88" customWidth="1"/>
    <col min="8707" max="8707" width="5.5" style="88" customWidth="1"/>
    <col min="8708" max="8708" width="8.125" style="88" customWidth="1"/>
    <col min="8709" max="8709" width="6.625" style="88" customWidth="1"/>
    <col min="8710" max="8710" width="6.375" style="88" customWidth="1"/>
    <col min="8711" max="8711" width="9.5" style="88" customWidth="1"/>
    <col min="8712" max="8712" width="8.125" style="88" customWidth="1"/>
    <col min="8713" max="8713" width="9.125" style="88" customWidth="1"/>
    <col min="8714" max="8714" width="5.625" style="88" customWidth="1"/>
    <col min="8715" max="8715" width="7.625" style="88" customWidth="1"/>
    <col min="8716" max="8716" width="6.75" style="88" customWidth="1"/>
    <col min="8717" max="8717" width="7.625" style="88" customWidth="1"/>
    <col min="8718" max="8718" width="7.125" style="88" customWidth="1"/>
    <col min="8719" max="8719" width="8.125" style="88" customWidth="1"/>
    <col min="8720" max="8720" width="7.125" style="88" customWidth="1"/>
    <col min="8721" max="8721" width="8.125" style="88" customWidth="1"/>
    <col min="8722" max="8722" width="5.5" style="88" customWidth="1"/>
    <col min="8723" max="8723" width="8.125" style="88" customWidth="1"/>
    <col min="8724" max="8726" width="7.875" style="88" customWidth="1"/>
    <col min="8727" max="8727" width="8.375" style="88" customWidth="1"/>
    <col min="8728" max="8728" width="7.375" style="88" customWidth="1"/>
    <col min="8729" max="8729" width="7.875" style="88" customWidth="1"/>
    <col min="8730" max="8730" width="11.625" style="88" customWidth="1"/>
    <col min="8731" max="8731" width="5.5" style="88" customWidth="1"/>
    <col min="8732" max="8732" width="6.125" style="88" customWidth="1"/>
    <col min="8733" max="8734" width="5.5" style="88" customWidth="1"/>
    <col min="8735" max="8960" width="9" style="88"/>
    <col min="8961" max="8961" width="10.5" style="88" customWidth="1"/>
    <col min="8962" max="8962" width="7" style="88" customWidth="1"/>
    <col min="8963" max="8963" width="5.5" style="88" customWidth="1"/>
    <col min="8964" max="8964" width="8.125" style="88" customWidth="1"/>
    <col min="8965" max="8965" width="6.625" style="88" customWidth="1"/>
    <col min="8966" max="8966" width="6.375" style="88" customWidth="1"/>
    <col min="8967" max="8967" width="9.5" style="88" customWidth="1"/>
    <col min="8968" max="8968" width="8.125" style="88" customWidth="1"/>
    <col min="8969" max="8969" width="9.125" style="88" customWidth="1"/>
    <col min="8970" max="8970" width="5.625" style="88" customWidth="1"/>
    <col min="8971" max="8971" width="7.625" style="88" customWidth="1"/>
    <col min="8972" max="8972" width="6.75" style="88" customWidth="1"/>
    <col min="8973" max="8973" width="7.625" style="88" customWidth="1"/>
    <col min="8974" max="8974" width="7.125" style="88" customWidth="1"/>
    <col min="8975" max="8975" width="8.125" style="88" customWidth="1"/>
    <col min="8976" max="8976" width="7.125" style="88" customWidth="1"/>
    <col min="8977" max="8977" width="8.125" style="88" customWidth="1"/>
    <col min="8978" max="8978" width="5.5" style="88" customWidth="1"/>
    <col min="8979" max="8979" width="8.125" style="88" customWidth="1"/>
    <col min="8980" max="8982" width="7.875" style="88" customWidth="1"/>
    <col min="8983" max="8983" width="8.375" style="88" customWidth="1"/>
    <col min="8984" max="8984" width="7.375" style="88" customWidth="1"/>
    <col min="8985" max="8985" width="7.875" style="88" customWidth="1"/>
    <col min="8986" max="8986" width="11.625" style="88" customWidth="1"/>
    <col min="8987" max="8987" width="5.5" style="88" customWidth="1"/>
    <col min="8988" max="8988" width="6.125" style="88" customWidth="1"/>
    <col min="8989" max="8990" width="5.5" style="88" customWidth="1"/>
    <col min="8991" max="9216" width="9" style="88"/>
    <col min="9217" max="9217" width="10.5" style="88" customWidth="1"/>
    <col min="9218" max="9218" width="7" style="88" customWidth="1"/>
    <col min="9219" max="9219" width="5.5" style="88" customWidth="1"/>
    <col min="9220" max="9220" width="8.125" style="88" customWidth="1"/>
    <col min="9221" max="9221" width="6.625" style="88" customWidth="1"/>
    <col min="9222" max="9222" width="6.375" style="88" customWidth="1"/>
    <col min="9223" max="9223" width="9.5" style="88" customWidth="1"/>
    <col min="9224" max="9224" width="8.125" style="88" customWidth="1"/>
    <col min="9225" max="9225" width="9.125" style="88" customWidth="1"/>
    <col min="9226" max="9226" width="5.625" style="88" customWidth="1"/>
    <col min="9227" max="9227" width="7.625" style="88" customWidth="1"/>
    <col min="9228" max="9228" width="6.75" style="88" customWidth="1"/>
    <col min="9229" max="9229" width="7.625" style="88" customWidth="1"/>
    <col min="9230" max="9230" width="7.125" style="88" customWidth="1"/>
    <col min="9231" max="9231" width="8.125" style="88" customWidth="1"/>
    <col min="9232" max="9232" width="7.125" style="88" customWidth="1"/>
    <col min="9233" max="9233" width="8.125" style="88" customWidth="1"/>
    <col min="9234" max="9234" width="5.5" style="88" customWidth="1"/>
    <col min="9235" max="9235" width="8.125" style="88" customWidth="1"/>
    <col min="9236" max="9238" width="7.875" style="88" customWidth="1"/>
    <col min="9239" max="9239" width="8.375" style="88" customWidth="1"/>
    <col min="9240" max="9240" width="7.375" style="88" customWidth="1"/>
    <col min="9241" max="9241" width="7.875" style="88" customWidth="1"/>
    <col min="9242" max="9242" width="11.625" style="88" customWidth="1"/>
    <col min="9243" max="9243" width="5.5" style="88" customWidth="1"/>
    <col min="9244" max="9244" width="6.125" style="88" customWidth="1"/>
    <col min="9245" max="9246" width="5.5" style="88" customWidth="1"/>
    <col min="9247" max="9472" width="9" style="88"/>
    <col min="9473" max="9473" width="10.5" style="88" customWidth="1"/>
    <col min="9474" max="9474" width="7" style="88" customWidth="1"/>
    <col min="9475" max="9475" width="5.5" style="88" customWidth="1"/>
    <col min="9476" max="9476" width="8.125" style="88" customWidth="1"/>
    <col min="9477" max="9477" width="6.625" style="88" customWidth="1"/>
    <col min="9478" max="9478" width="6.375" style="88" customWidth="1"/>
    <col min="9479" max="9479" width="9.5" style="88" customWidth="1"/>
    <col min="9480" max="9480" width="8.125" style="88" customWidth="1"/>
    <col min="9481" max="9481" width="9.125" style="88" customWidth="1"/>
    <col min="9482" max="9482" width="5.625" style="88" customWidth="1"/>
    <col min="9483" max="9483" width="7.625" style="88" customWidth="1"/>
    <col min="9484" max="9484" width="6.75" style="88" customWidth="1"/>
    <col min="9485" max="9485" width="7.625" style="88" customWidth="1"/>
    <col min="9486" max="9486" width="7.125" style="88" customWidth="1"/>
    <col min="9487" max="9487" width="8.125" style="88" customWidth="1"/>
    <col min="9488" max="9488" width="7.125" style="88" customWidth="1"/>
    <col min="9489" max="9489" width="8.125" style="88" customWidth="1"/>
    <col min="9490" max="9490" width="5.5" style="88" customWidth="1"/>
    <col min="9491" max="9491" width="8.125" style="88" customWidth="1"/>
    <col min="9492" max="9494" width="7.875" style="88" customWidth="1"/>
    <col min="9495" max="9495" width="8.375" style="88" customWidth="1"/>
    <col min="9496" max="9496" width="7.375" style="88" customWidth="1"/>
    <col min="9497" max="9497" width="7.875" style="88" customWidth="1"/>
    <col min="9498" max="9498" width="11.625" style="88" customWidth="1"/>
    <col min="9499" max="9499" width="5.5" style="88" customWidth="1"/>
    <col min="9500" max="9500" width="6.125" style="88" customWidth="1"/>
    <col min="9501" max="9502" width="5.5" style="88" customWidth="1"/>
    <col min="9503" max="9728" width="9" style="88"/>
    <col min="9729" max="9729" width="10.5" style="88" customWidth="1"/>
    <col min="9730" max="9730" width="7" style="88" customWidth="1"/>
    <col min="9731" max="9731" width="5.5" style="88" customWidth="1"/>
    <col min="9732" max="9732" width="8.125" style="88" customWidth="1"/>
    <col min="9733" max="9733" width="6.625" style="88" customWidth="1"/>
    <col min="9734" max="9734" width="6.375" style="88" customWidth="1"/>
    <col min="9735" max="9735" width="9.5" style="88" customWidth="1"/>
    <col min="9736" max="9736" width="8.125" style="88" customWidth="1"/>
    <col min="9737" max="9737" width="9.125" style="88" customWidth="1"/>
    <col min="9738" max="9738" width="5.625" style="88" customWidth="1"/>
    <col min="9739" max="9739" width="7.625" style="88" customWidth="1"/>
    <col min="9740" max="9740" width="6.75" style="88" customWidth="1"/>
    <col min="9741" max="9741" width="7.625" style="88" customWidth="1"/>
    <col min="9742" max="9742" width="7.125" style="88" customWidth="1"/>
    <col min="9743" max="9743" width="8.125" style="88" customWidth="1"/>
    <col min="9744" max="9744" width="7.125" style="88" customWidth="1"/>
    <col min="9745" max="9745" width="8.125" style="88" customWidth="1"/>
    <col min="9746" max="9746" width="5.5" style="88" customWidth="1"/>
    <col min="9747" max="9747" width="8.125" style="88" customWidth="1"/>
    <col min="9748" max="9750" width="7.875" style="88" customWidth="1"/>
    <col min="9751" max="9751" width="8.375" style="88" customWidth="1"/>
    <col min="9752" max="9752" width="7.375" style="88" customWidth="1"/>
    <col min="9753" max="9753" width="7.875" style="88" customWidth="1"/>
    <col min="9754" max="9754" width="11.625" style="88" customWidth="1"/>
    <col min="9755" max="9755" width="5.5" style="88" customWidth="1"/>
    <col min="9756" max="9756" width="6.125" style="88" customWidth="1"/>
    <col min="9757" max="9758" width="5.5" style="88" customWidth="1"/>
    <col min="9759" max="9984" width="9" style="88"/>
    <col min="9985" max="9985" width="10.5" style="88" customWidth="1"/>
    <col min="9986" max="9986" width="7" style="88" customWidth="1"/>
    <col min="9987" max="9987" width="5.5" style="88" customWidth="1"/>
    <col min="9988" max="9988" width="8.125" style="88" customWidth="1"/>
    <col min="9989" max="9989" width="6.625" style="88" customWidth="1"/>
    <col min="9990" max="9990" width="6.375" style="88" customWidth="1"/>
    <col min="9991" max="9991" width="9.5" style="88" customWidth="1"/>
    <col min="9992" max="9992" width="8.125" style="88" customWidth="1"/>
    <col min="9993" max="9993" width="9.125" style="88" customWidth="1"/>
    <col min="9994" max="9994" width="5.625" style="88" customWidth="1"/>
    <col min="9995" max="9995" width="7.625" style="88" customWidth="1"/>
    <col min="9996" max="9996" width="6.75" style="88" customWidth="1"/>
    <col min="9997" max="9997" width="7.625" style="88" customWidth="1"/>
    <col min="9998" max="9998" width="7.125" style="88" customWidth="1"/>
    <col min="9999" max="9999" width="8.125" style="88" customWidth="1"/>
    <col min="10000" max="10000" width="7.125" style="88" customWidth="1"/>
    <col min="10001" max="10001" width="8.125" style="88" customWidth="1"/>
    <col min="10002" max="10002" width="5.5" style="88" customWidth="1"/>
    <col min="10003" max="10003" width="8.125" style="88" customWidth="1"/>
    <col min="10004" max="10006" width="7.875" style="88" customWidth="1"/>
    <col min="10007" max="10007" width="8.375" style="88" customWidth="1"/>
    <col min="10008" max="10008" width="7.375" style="88" customWidth="1"/>
    <col min="10009" max="10009" width="7.875" style="88" customWidth="1"/>
    <col min="10010" max="10010" width="11.625" style="88" customWidth="1"/>
    <col min="10011" max="10011" width="5.5" style="88" customWidth="1"/>
    <col min="10012" max="10012" width="6.125" style="88" customWidth="1"/>
    <col min="10013" max="10014" width="5.5" style="88" customWidth="1"/>
    <col min="10015" max="10240" width="9" style="88"/>
    <col min="10241" max="10241" width="10.5" style="88" customWidth="1"/>
    <col min="10242" max="10242" width="7" style="88" customWidth="1"/>
    <col min="10243" max="10243" width="5.5" style="88" customWidth="1"/>
    <col min="10244" max="10244" width="8.125" style="88" customWidth="1"/>
    <col min="10245" max="10245" width="6.625" style="88" customWidth="1"/>
    <col min="10246" max="10246" width="6.375" style="88" customWidth="1"/>
    <col min="10247" max="10247" width="9.5" style="88" customWidth="1"/>
    <col min="10248" max="10248" width="8.125" style="88" customWidth="1"/>
    <col min="10249" max="10249" width="9.125" style="88" customWidth="1"/>
    <col min="10250" max="10250" width="5.625" style="88" customWidth="1"/>
    <col min="10251" max="10251" width="7.625" style="88" customWidth="1"/>
    <col min="10252" max="10252" width="6.75" style="88" customWidth="1"/>
    <col min="10253" max="10253" width="7.625" style="88" customWidth="1"/>
    <col min="10254" max="10254" width="7.125" style="88" customWidth="1"/>
    <col min="10255" max="10255" width="8.125" style="88" customWidth="1"/>
    <col min="10256" max="10256" width="7.125" style="88" customWidth="1"/>
    <col min="10257" max="10257" width="8.125" style="88" customWidth="1"/>
    <col min="10258" max="10258" width="5.5" style="88" customWidth="1"/>
    <col min="10259" max="10259" width="8.125" style="88" customWidth="1"/>
    <col min="10260" max="10262" width="7.875" style="88" customWidth="1"/>
    <col min="10263" max="10263" width="8.375" style="88" customWidth="1"/>
    <col min="10264" max="10264" width="7.375" style="88" customWidth="1"/>
    <col min="10265" max="10265" width="7.875" style="88" customWidth="1"/>
    <col min="10266" max="10266" width="11.625" style="88" customWidth="1"/>
    <col min="10267" max="10267" width="5.5" style="88" customWidth="1"/>
    <col min="10268" max="10268" width="6.125" style="88" customWidth="1"/>
    <col min="10269" max="10270" width="5.5" style="88" customWidth="1"/>
    <col min="10271" max="10496" width="9" style="88"/>
    <col min="10497" max="10497" width="10.5" style="88" customWidth="1"/>
    <col min="10498" max="10498" width="7" style="88" customWidth="1"/>
    <col min="10499" max="10499" width="5.5" style="88" customWidth="1"/>
    <col min="10500" max="10500" width="8.125" style="88" customWidth="1"/>
    <col min="10501" max="10501" width="6.625" style="88" customWidth="1"/>
    <col min="10502" max="10502" width="6.375" style="88" customWidth="1"/>
    <col min="10503" max="10503" width="9.5" style="88" customWidth="1"/>
    <col min="10504" max="10504" width="8.125" style="88" customWidth="1"/>
    <col min="10505" max="10505" width="9.125" style="88" customWidth="1"/>
    <col min="10506" max="10506" width="5.625" style="88" customWidth="1"/>
    <col min="10507" max="10507" width="7.625" style="88" customWidth="1"/>
    <col min="10508" max="10508" width="6.75" style="88" customWidth="1"/>
    <col min="10509" max="10509" width="7.625" style="88" customWidth="1"/>
    <col min="10510" max="10510" width="7.125" style="88" customWidth="1"/>
    <col min="10511" max="10511" width="8.125" style="88" customWidth="1"/>
    <col min="10512" max="10512" width="7.125" style="88" customWidth="1"/>
    <col min="10513" max="10513" width="8.125" style="88" customWidth="1"/>
    <col min="10514" max="10514" width="5.5" style="88" customWidth="1"/>
    <col min="10515" max="10515" width="8.125" style="88" customWidth="1"/>
    <col min="10516" max="10518" width="7.875" style="88" customWidth="1"/>
    <col min="10519" max="10519" width="8.375" style="88" customWidth="1"/>
    <col min="10520" max="10520" width="7.375" style="88" customWidth="1"/>
    <col min="10521" max="10521" width="7.875" style="88" customWidth="1"/>
    <col min="10522" max="10522" width="11.625" style="88" customWidth="1"/>
    <col min="10523" max="10523" width="5.5" style="88" customWidth="1"/>
    <col min="10524" max="10524" width="6.125" style="88" customWidth="1"/>
    <col min="10525" max="10526" width="5.5" style="88" customWidth="1"/>
    <col min="10527" max="10752" width="9" style="88"/>
    <col min="10753" max="10753" width="10.5" style="88" customWidth="1"/>
    <col min="10754" max="10754" width="7" style="88" customWidth="1"/>
    <col min="10755" max="10755" width="5.5" style="88" customWidth="1"/>
    <col min="10756" max="10756" width="8.125" style="88" customWidth="1"/>
    <col min="10757" max="10757" width="6.625" style="88" customWidth="1"/>
    <col min="10758" max="10758" width="6.375" style="88" customWidth="1"/>
    <col min="10759" max="10759" width="9.5" style="88" customWidth="1"/>
    <col min="10760" max="10760" width="8.125" style="88" customWidth="1"/>
    <col min="10761" max="10761" width="9.125" style="88" customWidth="1"/>
    <col min="10762" max="10762" width="5.625" style="88" customWidth="1"/>
    <col min="10763" max="10763" width="7.625" style="88" customWidth="1"/>
    <col min="10764" max="10764" width="6.75" style="88" customWidth="1"/>
    <col min="10765" max="10765" width="7.625" style="88" customWidth="1"/>
    <col min="10766" max="10766" width="7.125" style="88" customWidth="1"/>
    <col min="10767" max="10767" width="8.125" style="88" customWidth="1"/>
    <col min="10768" max="10768" width="7.125" style="88" customWidth="1"/>
    <col min="10769" max="10769" width="8.125" style="88" customWidth="1"/>
    <col min="10770" max="10770" width="5.5" style="88" customWidth="1"/>
    <col min="10771" max="10771" width="8.125" style="88" customWidth="1"/>
    <col min="10772" max="10774" width="7.875" style="88" customWidth="1"/>
    <col min="10775" max="10775" width="8.375" style="88" customWidth="1"/>
    <col min="10776" max="10776" width="7.375" style="88" customWidth="1"/>
    <col min="10777" max="10777" width="7.875" style="88" customWidth="1"/>
    <col min="10778" max="10778" width="11.625" style="88" customWidth="1"/>
    <col min="10779" max="10779" width="5.5" style="88" customWidth="1"/>
    <col min="10780" max="10780" width="6.125" style="88" customWidth="1"/>
    <col min="10781" max="10782" width="5.5" style="88" customWidth="1"/>
    <col min="10783" max="11008" width="9" style="88"/>
    <col min="11009" max="11009" width="10.5" style="88" customWidth="1"/>
    <col min="11010" max="11010" width="7" style="88" customWidth="1"/>
    <col min="11011" max="11011" width="5.5" style="88" customWidth="1"/>
    <col min="11012" max="11012" width="8.125" style="88" customWidth="1"/>
    <col min="11013" max="11013" width="6.625" style="88" customWidth="1"/>
    <col min="11014" max="11014" width="6.375" style="88" customWidth="1"/>
    <col min="11015" max="11015" width="9.5" style="88" customWidth="1"/>
    <col min="11016" max="11016" width="8.125" style="88" customWidth="1"/>
    <col min="11017" max="11017" width="9.125" style="88" customWidth="1"/>
    <col min="11018" max="11018" width="5.625" style="88" customWidth="1"/>
    <col min="11019" max="11019" width="7.625" style="88" customWidth="1"/>
    <col min="11020" max="11020" width="6.75" style="88" customWidth="1"/>
    <col min="11021" max="11021" width="7.625" style="88" customWidth="1"/>
    <col min="11022" max="11022" width="7.125" style="88" customWidth="1"/>
    <col min="11023" max="11023" width="8.125" style="88" customWidth="1"/>
    <col min="11024" max="11024" width="7.125" style="88" customWidth="1"/>
    <col min="11025" max="11025" width="8.125" style="88" customWidth="1"/>
    <col min="11026" max="11026" width="5.5" style="88" customWidth="1"/>
    <col min="11027" max="11027" width="8.125" style="88" customWidth="1"/>
    <col min="11028" max="11030" width="7.875" style="88" customWidth="1"/>
    <col min="11031" max="11031" width="8.375" style="88" customWidth="1"/>
    <col min="11032" max="11032" width="7.375" style="88" customWidth="1"/>
    <col min="11033" max="11033" width="7.875" style="88" customWidth="1"/>
    <col min="11034" max="11034" width="11.625" style="88" customWidth="1"/>
    <col min="11035" max="11035" width="5.5" style="88" customWidth="1"/>
    <col min="11036" max="11036" width="6.125" style="88" customWidth="1"/>
    <col min="11037" max="11038" width="5.5" style="88" customWidth="1"/>
    <col min="11039" max="11264" width="9" style="88"/>
    <col min="11265" max="11265" width="10.5" style="88" customWidth="1"/>
    <col min="11266" max="11266" width="7" style="88" customWidth="1"/>
    <col min="11267" max="11267" width="5.5" style="88" customWidth="1"/>
    <col min="11268" max="11268" width="8.125" style="88" customWidth="1"/>
    <col min="11269" max="11269" width="6.625" style="88" customWidth="1"/>
    <col min="11270" max="11270" width="6.375" style="88" customWidth="1"/>
    <col min="11271" max="11271" width="9.5" style="88" customWidth="1"/>
    <col min="11272" max="11272" width="8.125" style="88" customWidth="1"/>
    <col min="11273" max="11273" width="9.125" style="88" customWidth="1"/>
    <col min="11274" max="11274" width="5.625" style="88" customWidth="1"/>
    <col min="11275" max="11275" width="7.625" style="88" customWidth="1"/>
    <col min="11276" max="11276" width="6.75" style="88" customWidth="1"/>
    <col min="11277" max="11277" width="7.625" style="88" customWidth="1"/>
    <col min="11278" max="11278" width="7.125" style="88" customWidth="1"/>
    <col min="11279" max="11279" width="8.125" style="88" customWidth="1"/>
    <col min="11280" max="11280" width="7.125" style="88" customWidth="1"/>
    <col min="11281" max="11281" width="8.125" style="88" customWidth="1"/>
    <col min="11282" max="11282" width="5.5" style="88" customWidth="1"/>
    <col min="11283" max="11283" width="8.125" style="88" customWidth="1"/>
    <col min="11284" max="11286" width="7.875" style="88" customWidth="1"/>
    <col min="11287" max="11287" width="8.375" style="88" customWidth="1"/>
    <col min="11288" max="11288" width="7.375" style="88" customWidth="1"/>
    <col min="11289" max="11289" width="7.875" style="88" customWidth="1"/>
    <col min="11290" max="11290" width="11.625" style="88" customWidth="1"/>
    <col min="11291" max="11291" width="5.5" style="88" customWidth="1"/>
    <col min="11292" max="11292" width="6.125" style="88" customWidth="1"/>
    <col min="11293" max="11294" width="5.5" style="88" customWidth="1"/>
    <col min="11295" max="11520" width="9" style="88"/>
    <col min="11521" max="11521" width="10.5" style="88" customWidth="1"/>
    <col min="11522" max="11522" width="7" style="88" customWidth="1"/>
    <col min="11523" max="11523" width="5.5" style="88" customWidth="1"/>
    <col min="11524" max="11524" width="8.125" style="88" customWidth="1"/>
    <col min="11525" max="11525" width="6.625" style="88" customWidth="1"/>
    <col min="11526" max="11526" width="6.375" style="88" customWidth="1"/>
    <col min="11527" max="11527" width="9.5" style="88" customWidth="1"/>
    <col min="11528" max="11528" width="8.125" style="88" customWidth="1"/>
    <col min="11529" max="11529" width="9.125" style="88" customWidth="1"/>
    <col min="11530" max="11530" width="5.625" style="88" customWidth="1"/>
    <col min="11531" max="11531" width="7.625" style="88" customWidth="1"/>
    <col min="11532" max="11532" width="6.75" style="88" customWidth="1"/>
    <col min="11533" max="11533" width="7.625" style="88" customWidth="1"/>
    <col min="11534" max="11534" width="7.125" style="88" customWidth="1"/>
    <col min="11535" max="11535" width="8.125" style="88" customWidth="1"/>
    <col min="11536" max="11536" width="7.125" style="88" customWidth="1"/>
    <col min="11537" max="11537" width="8.125" style="88" customWidth="1"/>
    <col min="11538" max="11538" width="5.5" style="88" customWidth="1"/>
    <col min="11539" max="11539" width="8.125" style="88" customWidth="1"/>
    <col min="11540" max="11542" width="7.875" style="88" customWidth="1"/>
    <col min="11543" max="11543" width="8.375" style="88" customWidth="1"/>
    <col min="11544" max="11544" width="7.375" style="88" customWidth="1"/>
    <col min="11545" max="11545" width="7.875" style="88" customWidth="1"/>
    <col min="11546" max="11546" width="11.625" style="88" customWidth="1"/>
    <col min="11547" max="11547" width="5.5" style="88" customWidth="1"/>
    <col min="11548" max="11548" width="6.125" style="88" customWidth="1"/>
    <col min="11549" max="11550" width="5.5" style="88" customWidth="1"/>
    <col min="11551" max="11776" width="9" style="88"/>
    <col min="11777" max="11777" width="10.5" style="88" customWidth="1"/>
    <col min="11778" max="11778" width="7" style="88" customWidth="1"/>
    <col min="11779" max="11779" width="5.5" style="88" customWidth="1"/>
    <col min="11780" max="11780" width="8.125" style="88" customWidth="1"/>
    <col min="11781" max="11781" width="6.625" style="88" customWidth="1"/>
    <col min="11782" max="11782" width="6.375" style="88" customWidth="1"/>
    <col min="11783" max="11783" width="9.5" style="88" customWidth="1"/>
    <col min="11784" max="11784" width="8.125" style="88" customWidth="1"/>
    <col min="11785" max="11785" width="9.125" style="88" customWidth="1"/>
    <col min="11786" max="11786" width="5.625" style="88" customWidth="1"/>
    <col min="11787" max="11787" width="7.625" style="88" customWidth="1"/>
    <col min="11788" max="11788" width="6.75" style="88" customWidth="1"/>
    <col min="11789" max="11789" width="7.625" style="88" customWidth="1"/>
    <col min="11790" max="11790" width="7.125" style="88" customWidth="1"/>
    <col min="11791" max="11791" width="8.125" style="88" customWidth="1"/>
    <col min="11792" max="11792" width="7.125" style="88" customWidth="1"/>
    <col min="11793" max="11793" width="8.125" style="88" customWidth="1"/>
    <col min="11794" max="11794" width="5.5" style="88" customWidth="1"/>
    <col min="11795" max="11795" width="8.125" style="88" customWidth="1"/>
    <col min="11796" max="11798" width="7.875" style="88" customWidth="1"/>
    <col min="11799" max="11799" width="8.375" style="88" customWidth="1"/>
    <col min="11800" max="11800" width="7.375" style="88" customWidth="1"/>
    <col min="11801" max="11801" width="7.875" style="88" customWidth="1"/>
    <col min="11802" max="11802" width="11.625" style="88" customWidth="1"/>
    <col min="11803" max="11803" width="5.5" style="88" customWidth="1"/>
    <col min="11804" max="11804" width="6.125" style="88" customWidth="1"/>
    <col min="11805" max="11806" width="5.5" style="88" customWidth="1"/>
    <col min="11807" max="12032" width="9" style="88"/>
    <col min="12033" max="12033" width="10.5" style="88" customWidth="1"/>
    <col min="12034" max="12034" width="7" style="88" customWidth="1"/>
    <col min="12035" max="12035" width="5.5" style="88" customWidth="1"/>
    <col min="12036" max="12036" width="8.125" style="88" customWidth="1"/>
    <col min="12037" max="12037" width="6.625" style="88" customWidth="1"/>
    <col min="12038" max="12038" width="6.375" style="88" customWidth="1"/>
    <col min="12039" max="12039" width="9.5" style="88" customWidth="1"/>
    <col min="12040" max="12040" width="8.125" style="88" customWidth="1"/>
    <col min="12041" max="12041" width="9.125" style="88" customWidth="1"/>
    <col min="12042" max="12042" width="5.625" style="88" customWidth="1"/>
    <col min="12043" max="12043" width="7.625" style="88" customWidth="1"/>
    <col min="12044" max="12044" width="6.75" style="88" customWidth="1"/>
    <col min="12045" max="12045" width="7.625" style="88" customWidth="1"/>
    <col min="12046" max="12046" width="7.125" style="88" customWidth="1"/>
    <col min="12047" max="12047" width="8.125" style="88" customWidth="1"/>
    <col min="12048" max="12048" width="7.125" style="88" customWidth="1"/>
    <col min="12049" max="12049" width="8.125" style="88" customWidth="1"/>
    <col min="12050" max="12050" width="5.5" style="88" customWidth="1"/>
    <col min="12051" max="12051" width="8.125" style="88" customWidth="1"/>
    <col min="12052" max="12054" width="7.875" style="88" customWidth="1"/>
    <col min="12055" max="12055" width="8.375" style="88" customWidth="1"/>
    <col min="12056" max="12056" width="7.375" style="88" customWidth="1"/>
    <col min="12057" max="12057" width="7.875" style="88" customWidth="1"/>
    <col min="12058" max="12058" width="11.625" style="88" customWidth="1"/>
    <col min="12059" max="12059" width="5.5" style="88" customWidth="1"/>
    <col min="12060" max="12060" width="6.125" style="88" customWidth="1"/>
    <col min="12061" max="12062" width="5.5" style="88" customWidth="1"/>
    <col min="12063" max="12288" width="9" style="88"/>
    <col min="12289" max="12289" width="10.5" style="88" customWidth="1"/>
    <col min="12290" max="12290" width="7" style="88" customWidth="1"/>
    <col min="12291" max="12291" width="5.5" style="88" customWidth="1"/>
    <col min="12292" max="12292" width="8.125" style="88" customWidth="1"/>
    <col min="12293" max="12293" width="6.625" style="88" customWidth="1"/>
    <col min="12294" max="12294" width="6.375" style="88" customWidth="1"/>
    <col min="12295" max="12295" width="9.5" style="88" customWidth="1"/>
    <col min="12296" max="12296" width="8.125" style="88" customWidth="1"/>
    <col min="12297" max="12297" width="9.125" style="88" customWidth="1"/>
    <col min="12298" max="12298" width="5.625" style="88" customWidth="1"/>
    <col min="12299" max="12299" width="7.625" style="88" customWidth="1"/>
    <col min="12300" max="12300" width="6.75" style="88" customWidth="1"/>
    <col min="12301" max="12301" width="7.625" style="88" customWidth="1"/>
    <col min="12302" max="12302" width="7.125" style="88" customWidth="1"/>
    <col min="12303" max="12303" width="8.125" style="88" customWidth="1"/>
    <col min="12304" max="12304" width="7.125" style="88" customWidth="1"/>
    <col min="12305" max="12305" width="8.125" style="88" customWidth="1"/>
    <col min="12306" max="12306" width="5.5" style="88" customWidth="1"/>
    <col min="12307" max="12307" width="8.125" style="88" customWidth="1"/>
    <col min="12308" max="12310" width="7.875" style="88" customWidth="1"/>
    <col min="12311" max="12311" width="8.375" style="88" customWidth="1"/>
    <col min="12312" max="12312" width="7.375" style="88" customWidth="1"/>
    <col min="12313" max="12313" width="7.875" style="88" customWidth="1"/>
    <col min="12314" max="12314" width="11.625" style="88" customWidth="1"/>
    <col min="12315" max="12315" width="5.5" style="88" customWidth="1"/>
    <col min="12316" max="12316" width="6.125" style="88" customWidth="1"/>
    <col min="12317" max="12318" width="5.5" style="88" customWidth="1"/>
    <col min="12319" max="12544" width="9" style="88"/>
    <col min="12545" max="12545" width="10.5" style="88" customWidth="1"/>
    <col min="12546" max="12546" width="7" style="88" customWidth="1"/>
    <col min="12547" max="12547" width="5.5" style="88" customWidth="1"/>
    <col min="12548" max="12548" width="8.125" style="88" customWidth="1"/>
    <col min="12549" max="12549" width="6.625" style="88" customWidth="1"/>
    <col min="12550" max="12550" width="6.375" style="88" customWidth="1"/>
    <col min="12551" max="12551" width="9.5" style="88" customWidth="1"/>
    <col min="12552" max="12552" width="8.125" style="88" customWidth="1"/>
    <col min="12553" max="12553" width="9.125" style="88" customWidth="1"/>
    <col min="12554" max="12554" width="5.625" style="88" customWidth="1"/>
    <col min="12555" max="12555" width="7.625" style="88" customWidth="1"/>
    <col min="12556" max="12556" width="6.75" style="88" customWidth="1"/>
    <col min="12557" max="12557" width="7.625" style="88" customWidth="1"/>
    <col min="12558" max="12558" width="7.125" style="88" customWidth="1"/>
    <col min="12559" max="12559" width="8.125" style="88" customWidth="1"/>
    <col min="12560" max="12560" width="7.125" style="88" customWidth="1"/>
    <col min="12561" max="12561" width="8.125" style="88" customWidth="1"/>
    <col min="12562" max="12562" width="5.5" style="88" customWidth="1"/>
    <col min="12563" max="12563" width="8.125" style="88" customWidth="1"/>
    <col min="12564" max="12566" width="7.875" style="88" customWidth="1"/>
    <col min="12567" max="12567" width="8.375" style="88" customWidth="1"/>
    <col min="12568" max="12568" width="7.375" style="88" customWidth="1"/>
    <col min="12569" max="12569" width="7.875" style="88" customWidth="1"/>
    <col min="12570" max="12570" width="11.625" style="88" customWidth="1"/>
    <col min="12571" max="12571" width="5.5" style="88" customWidth="1"/>
    <col min="12572" max="12572" width="6.125" style="88" customWidth="1"/>
    <col min="12573" max="12574" width="5.5" style="88" customWidth="1"/>
    <col min="12575" max="12800" width="9" style="88"/>
    <col min="12801" max="12801" width="10.5" style="88" customWidth="1"/>
    <col min="12802" max="12802" width="7" style="88" customWidth="1"/>
    <col min="12803" max="12803" width="5.5" style="88" customWidth="1"/>
    <col min="12804" max="12804" width="8.125" style="88" customWidth="1"/>
    <col min="12805" max="12805" width="6.625" style="88" customWidth="1"/>
    <col min="12806" max="12806" width="6.375" style="88" customWidth="1"/>
    <col min="12807" max="12807" width="9.5" style="88" customWidth="1"/>
    <col min="12808" max="12808" width="8.125" style="88" customWidth="1"/>
    <col min="12809" max="12809" width="9.125" style="88" customWidth="1"/>
    <col min="12810" max="12810" width="5.625" style="88" customWidth="1"/>
    <col min="12811" max="12811" width="7.625" style="88" customWidth="1"/>
    <col min="12812" max="12812" width="6.75" style="88" customWidth="1"/>
    <col min="12813" max="12813" width="7.625" style="88" customWidth="1"/>
    <col min="12814" max="12814" width="7.125" style="88" customWidth="1"/>
    <col min="12815" max="12815" width="8.125" style="88" customWidth="1"/>
    <col min="12816" max="12816" width="7.125" style="88" customWidth="1"/>
    <col min="12817" max="12817" width="8.125" style="88" customWidth="1"/>
    <col min="12818" max="12818" width="5.5" style="88" customWidth="1"/>
    <col min="12819" max="12819" width="8.125" style="88" customWidth="1"/>
    <col min="12820" max="12822" width="7.875" style="88" customWidth="1"/>
    <col min="12823" max="12823" width="8.375" style="88" customWidth="1"/>
    <col min="12824" max="12824" width="7.375" style="88" customWidth="1"/>
    <col min="12825" max="12825" width="7.875" style="88" customWidth="1"/>
    <col min="12826" max="12826" width="11.625" style="88" customWidth="1"/>
    <col min="12827" max="12827" width="5.5" style="88" customWidth="1"/>
    <col min="12828" max="12828" width="6.125" style="88" customWidth="1"/>
    <col min="12829" max="12830" width="5.5" style="88" customWidth="1"/>
    <col min="12831" max="13056" width="9" style="88"/>
    <col min="13057" max="13057" width="10.5" style="88" customWidth="1"/>
    <col min="13058" max="13058" width="7" style="88" customWidth="1"/>
    <col min="13059" max="13059" width="5.5" style="88" customWidth="1"/>
    <col min="13060" max="13060" width="8.125" style="88" customWidth="1"/>
    <col min="13061" max="13061" width="6.625" style="88" customWidth="1"/>
    <col min="13062" max="13062" width="6.375" style="88" customWidth="1"/>
    <col min="13063" max="13063" width="9.5" style="88" customWidth="1"/>
    <col min="13064" max="13064" width="8.125" style="88" customWidth="1"/>
    <col min="13065" max="13065" width="9.125" style="88" customWidth="1"/>
    <col min="13066" max="13066" width="5.625" style="88" customWidth="1"/>
    <col min="13067" max="13067" width="7.625" style="88" customWidth="1"/>
    <col min="13068" max="13068" width="6.75" style="88" customWidth="1"/>
    <col min="13069" max="13069" width="7.625" style="88" customWidth="1"/>
    <col min="13070" max="13070" width="7.125" style="88" customWidth="1"/>
    <col min="13071" max="13071" width="8.125" style="88" customWidth="1"/>
    <col min="13072" max="13072" width="7.125" style="88" customWidth="1"/>
    <col min="13073" max="13073" width="8.125" style="88" customWidth="1"/>
    <col min="13074" max="13074" width="5.5" style="88" customWidth="1"/>
    <col min="13075" max="13075" width="8.125" style="88" customWidth="1"/>
    <col min="13076" max="13078" width="7.875" style="88" customWidth="1"/>
    <col min="13079" max="13079" width="8.375" style="88" customWidth="1"/>
    <col min="13080" max="13080" width="7.375" style="88" customWidth="1"/>
    <col min="13081" max="13081" width="7.875" style="88" customWidth="1"/>
    <col min="13082" max="13082" width="11.625" style="88" customWidth="1"/>
    <col min="13083" max="13083" width="5.5" style="88" customWidth="1"/>
    <col min="13084" max="13084" width="6.125" style="88" customWidth="1"/>
    <col min="13085" max="13086" width="5.5" style="88" customWidth="1"/>
    <col min="13087" max="13312" width="9" style="88"/>
    <col min="13313" max="13313" width="10.5" style="88" customWidth="1"/>
    <col min="13314" max="13314" width="7" style="88" customWidth="1"/>
    <col min="13315" max="13315" width="5.5" style="88" customWidth="1"/>
    <col min="13316" max="13316" width="8.125" style="88" customWidth="1"/>
    <col min="13317" max="13317" width="6.625" style="88" customWidth="1"/>
    <col min="13318" max="13318" width="6.375" style="88" customWidth="1"/>
    <col min="13319" max="13319" width="9.5" style="88" customWidth="1"/>
    <col min="13320" max="13320" width="8.125" style="88" customWidth="1"/>
    <col min="13321" max="13321" width="9.125" style="88" customWidth="1"/>
    <col min="13322" max="13322" width="5.625" style="88" customWidth="1"/>
    <col min="13323" max="13323" width="7.625" style="88" customWidth="1"/>
    <col min="13324" max="13324" width="6.75" style="88" customWidth="1"/>
    <col min="13325" max="13325" width="7.625" style="88" customWidth="1"/>
    <col min="13326" max="13326" width="7.125" style="88" customWidth="1"/>
    <col min="13327" max="13327" width="8.125" style="88" customWidth="1"/>
    <col min="13328" max="13328" width="7.125" style="88" customWidth="1"/>
    <col min="13329" max="13329" width="8.125" style="88" customWidth="1"/>
    <col min="13330" max="13330" width="5.5" style="88" customWidth="1"/>
    <col min="13331" max="13331" width="8.125" style="88" customWidth="1"/>
    <col min="13332" max="13334" width="7.875" style="88" customWidth="1"/>
    <col min="13335" max="13335" width="8.375" style="88" customWidth="1"/>
    <col min="13336" max="13336" width="7.375" style="88" customWidth="1"/>
    <col min="13337" max="13337" width="7.875" style="88" customWidth="1"/>
    <col min="13338" max="13338" width="11.625" style="88" customWidth="1"/>
    <col min="13339" max="13339" width="5.5" style="88" customWidth="1"/>
    <col min="13340" max="13340" width="6.125" style="88" customWidth="1"/>
    <col min="13341" max="13342" width="5.5" style="88" customWidth="1"/>
    <col min="13343" max="13568" width="9" style="88"/>
    <col min="13569" max="13569" width="10.5" style="88" customWidth="1"/>
    <col min="13570" max="13570" width="7" style="88" customWidth="1"/>
    <col min="13571" max="13571" width="5.5" style="88" customWidth="1"/>
    <col min="13572" max="13572" width="8.125" style="88" customWidth="1"/>
    <col min="13573" max="13573" width="6.625" style="88" customWidth="1"/>
    <col min="13574" max="13574" width="6.375" style="88" customWidth="1"/>
    <col min="13575" max="13575" width="9.5" style="88" customWidth="1"/>
    <col min="13576" max="13576" width="8.125" style="88" customWidth="1"/>
    <col min="13577" max="13577" width="9.125" style="88" customWidth="1"/>
    <col min="13578" max="13578" width="5.625" style="88" customWidth="1"/>
    <col min="13579" max="13579" width="7.625" style="88" customWidth="1"/>
    <col min="13580" max="13580" width="6.75" style="88" customWidth="1"/>
    <col min="13581" max="13581" width="7.625" style="88" customWidth="1"/>
    <col min="13582" max="13582" width="7.125" style="88" customWidth="1"/>
    <col min="13583" max="13583" width="8.125" style="88" customWidth="1"/>
    <col min="13584" max="13584" width="7.125" style="88" customWidth="1"/>
    <col min="13585" max="13585" width="8.125" style="88" customWidth="1"/>
    <col min="13586" max="13586" width="5.5" style="88" customWidth="1"/>
    <col min="13587" max="13587" width="8.125" style="88" customWidth="1"/>
    <col min="13588" max="13590" width="7.875" style="88" customWidth="1"/>
    <col min="13591" max="13591" width="8.375" style="88" customWidth="1"/>
    <col min="13592" max="13592" width="7.375" style="88" customWidth="1"/>
    <col min="13593" max="13593" width="7.875" style="88" customWidth="1"/>
    <col min="13594" max="13594" width="11.625" style="88" customWidth="1"/>
    <col min="13595" max="13595" width="5.5" style="88" customWidth="1"/>
    <col min="13596" max="13596" width="6.125" style="88" customWidth="1"/>
    <col min="13597" max="13598" width="5.5" style="88" customWidth="1"/>
    <col min="13599" max="13824" width="9" style="88"/>
    <col min="13825" max="13825" width="10.5" style="88" customWidth="1"/>
    <col min="13826" max="13826" width="7" style="88" customWidth="1"/>
    <col min="13827" max="13827" width="5.5" style="88" customWidth="1"/>
    <col min="13828" max="13828" width="8.125" style="88" customWidth="1"/>
    <col min="13829" max="13829" width="6.625" style="88" customWidth="1"/>
    <col min="13830" max="13830" width="6.375" style="88" customWidth="1"/>
    <col min="13831" max="13831" width="9.5" style="88" customWidth="1"/>
    <col min="13832" max="13832" width="8.125" style="88" customWidth="1"/>
    <col min="13833" max="13833" width="9.125" style="88" customWidth="1"/>
    <col min="13834" max="13834" width="5.625" style="88" customWidth="1"/>
    <col min="13835" max="13835" width="7.625" style="88" customWidth="1"/>
    <col min="13836" max="13836" width="6.75" style="88" customWidth="1"/>
    <col min="13837" max="13837" width="7.625" style="88" customWidth="1"/>
    <col min="13838" max="13838" width="7.125" style="88" customWidth="1"/>
    <col min="13839" max="13839" width="8.125" style="88" customWidth="1"/>
    <col min="13840" max="13840" width="7.125" style="88" customWidth="1"/>
    <col min="13841" max="13841" width="8.125" style="88" customWidth="1"/>
    <col min="13842" max="13842" width="5.5" style="88" customWidth="1"/>
    <col min="13843" max="13843" width="8.125" style="88" customWidth="1"/>
    <col min="13844" max="13846" width="7.875" style="88" customWidth="1"/>
    <col min="13847" max="13847" width="8.375" style="88" customWidth="1"/>
    <col min="13848" max="13848" width="7.375" style="88" customWidth="1"/>
    <col min="13849" max="13849" width="7.875" style="88" customWidth="1"/>
    <col min="13850" max="13850" width="11.625" style="88" customWidth="1"/>
    <col min="13851" max="13851" width="5.5" style="88" customWidth="1"/>
    <col min="13852" max="13852" width="6.125" style="88" customWidth="1"/>
    <col min="13853" max="13854" width="5.5" style="88" customWidth="1"/>
    <col min="13855" max="14080" width="9" style="88"/>
    <col min="14081" max="14081" width="10.5" style="88" customWidth="1"/>
    <col min="14082" max="14082" width="7" style="88" customWidth="1"/>
    <col min="14083" max="14083" width="5.5" style="88" customWidth="1"/>
    <col min="14084" max="14084" width="8.125" style="88" customWidth="1"/>
    <col min="14085" max="14085" width="6.625" style="88" customWidth="1"/>
    <col min="14086" max="14086" width="6.375" style="88" customWidth="1"/>
    <col min="14087" max="14087" width="9.5" style="88" customWidth="1"/>
    <col min="14088" max="14088" width="8.125" style="88" customWidth="1"/>
    <col min="14089" max="14089" width="9.125" style="88" customWidth="1"/>
    <col min="14090" max="14090" width="5.625" style="88" customWidth="1"/>
    <col min="14091" max="14091" width="7.625" style="88" customWidth="1"/>
    <col min="14092" max="14092" width="6.75" style="88" customWidth="1"/>
    <col min="14093" max="14093" width="7.625" style="88" customWidth="1"/>
    <col min="14094" max="14094" width="7.125" style="88" customWidth="1"/>
    <col min="14095" max="14095" width="8.125" style="88" customWidth="1"/>
    <col min="14096" max="14096" width="7.125" style="88" customWidth="1"/>
    <col min="14097" max="14097" width="8.125" style="88" customWidth="1"/>
    <col min="14098" max="14098" width="5.5" style="88" customWidth="1"/>
    <col min="14099" max="14099" width="8.125" style="88" customWidth="1"/>
    <col min="14100" max="14102" width="7.875" style="88" customWidth="1"/>
    <col min="14103" max="14103" width="8.375" style="88" customWidth="1"/>
    <col min="14104" max="14104" width="7.375" style="88" customWidth="1"/>
    <col min="14105" max="14105" width="7.875" style="88" customWidth="1"/>
    <col min="14106" max="14106" width="11.625" style="88" customWidth="1"/>
    <col min="14107" max="14107" width="5.5" style="88" customWidth="1"/>
    <col min="14108" max="14108" width="6.125" style="88" customWidth="1"/>
    <col min="14109" max="14110" width="5.5" style="88" customWidth="1"/>
    <col min="14111" max="14336" width="9" style="88"/>
    <col min="14337" max="14337" width="10.5" style="88" customWidth="1"/>
    <col min="14338" max="14338" width="7" style="88" customWidth="1"/>
    <col min="14339" max="14339" width="5.5" style="88" customWidth="1"/>
    <col min="14340" max="14340" width="8.125" style="88" customWidth="1"/>
    <col min="14341" max="14341" width="6.625" style="88" customWidth="1"/>
    <col min="14342" max="14342" width="6.375" style="88" customWidth="1"/>
    <col min="14343" max="14343" width="9.5" style="88" customWidth="1"/>
    <col min="14344" max="14344" width="8.125" style="88" customWidth="1"/>
    <col min="14345" max="14345" width="9.125" style="88" customWidth="1"/>
    <col min="14346" max="14346" width="5.625" style="88" customWidth="1"/>
    <col min="14347" max="14347" width="7.625" style="88" customWidth="1"/>
    <col min="14348" max="14348" width="6.75" style="88" customWidth="1"/>
    <col min="14349" max="14349" width="7.625" style="88" customWidth="1"/>
    <col min="14350" max="14350" width="7.125" style="88" customWidth="1"/>
    <col min="14351" max="14351" width="8.125" style="88" customWidth="1"/>
    <col min="14352" max="14352" width="7.125" style="88" customWidth="1"/>
    <col min="14353" max="14353" width="8.125" style="88" customWidth="1"/>
    <col min="14354" max="14354" width="5.5" style="88" customWidth="1"/>
    <col min="14355" max="14355" width="8.125" style="88" customWidth="1"/>
    <col min="14356" max="14358" width="7.875" style="88" customWidth="1"/>
    <col min="14359" max="14359" width="8.375" style="88" customWidth="1"/>
    <col min="14360" max="14360" width="7.375" style="88" customWidth="1"/>
    <col min="14361" max="14361" width="7.875" style="88" customWidth="1"/>
    <col min="14362" max="14362" width="11.625" style="88" customWidth="1"/>
    <col min="14363" max="14363" width="5.5" style="88" customWidth="1"/>
    <col min="14364" max="14364" width="6.125" style="88" customWidth="1"/>
    <col min="14365" max="14366" width="5.5" style="88" customWidth="1"/>
    <col min="14367" max="14592" width="9" style="88"/>
    <col min="14593" max="14593" width="10.5" style="88" customWidth="1"/>
    <col min="14594" max="14594" width="7" style="88" customWidth="1"/>
    <col min="14595" max="14595" width="5.5" style="88" customWidth="1"/>
    <col min="14596" max="14596" width="8.125" style="88" customWidth="1"/>
    <col min="14597" max="14597" width="6.625" style="88" customWidth="1"/>
    <col min="14598" max="14598" width="6.375" style="88" customWidth="1"/>
    <col min="14599" max="14599" width="9.5" style="88" customWidth="1"/>
    <col min="14600" max="14600" width="8.125" style="88" customWidth="1"/>
    <col min="14601" max="14601" width="9.125" style="88" customWidth="1"/>
    <col min="14602" max="14602" width="5.625" style="88" customWidth="1"/>
    <col min="14603" max="14603" width="7.625" style="88" customWidth="1"/>
    <col min="14604" max="14604" width="6.75" style="88" customWidth="1"/>
    <col min="14605" max="14605" width="7.625" style="88" customWidth="1"/>
    <col min="14606" max="14606" width="7.125" style="88" customWidth="1"/>
    <col min="14607" max="14607" width="8.125" style="88" customWidth="1"/>
    <col min="14608" max="14608" width="7.125" style="88" customWidth="1"/>
    <col min="14609" max="14609" width="8.125" style="88" customWidth="1"/>
    <col min="14610" max="14610" width="5.5" style="88" customWidth="1"/>
    <col min="14611" max="14611" width="8.125" style="88" customWidth="1"/>
    <col min="14612" max="14614" width="7.875" style="88" customWidth="1"/>
    <col min="14615" max="14615" width="8.375" style="88" customWidth="1"/>
    <col min="14616" max="14616" width="7.375" style="88" customWidth="1"/>
    <col min="14617" max="14617" width="7.875" style="88" customWidth="1"/>
    <col min="14618" max="14618" width="11.625" style="88" customWidth="1"/>
    <col min="14619" max="14619" width="5.5" style="88" customWidth="1"/>
    <col min="14620" max="14620" width="6.125" style="88" customWidth="1"/>
    <col min="14621" max="14622" width="5.5" style="88" customWidth="1"/>
    <col min="14623" max="14848" width="9" style="88"/>
    <col min="14849" max="14849" width="10.5" style="88" customWidth="1"/>
    <col min="14850" max="14850" width="7" style="88" customWidth="1"/>
    <col min="14851" max="14851" width="5.5" style="88" customWidth="1"/>
    <col min="14852" max="14852" width="8.125" style="88" customWidth="1"/>
    <col min="14853" max="14853" width="6.625" style="88" customWidth="1"/>
    <col min="14854" max="14854" width="6.375" style="88" customWidth="1"/>
    <col min="14855" max="14855" width="9.5" style="88" customWidth="1"/>
    <col min="14856" max="14856" width="8.125" style="88" customWidth="1"/>
    <col min="14857" max="14857" width="9.125" style="88" customWidth="1"/>
    <col min="14858" max="14858" width="5.625" style="88" customWidth="1"/>
    <col min="14859" max="14859" width="7.625" style="88" customWidth="1"/>
    <col min="14860" max="14860" width="6.75" style="88" customWidth="1"/>
    <col min="14861" max="14861" width="7.625" style="88" customWidth="1"/>
    <col min="14862" max="14862" width="7.125" style="88" customWidth="1"/>
    <col min="14863" max="14863" width="8.125" style="88" customWidth="1"/>
    <col min="14864" max="14864" width="7.125" style="88" customWidth="1"/>
    <col min="14865" max="14865" width="8.125" style="88" customWidth="1"/>
    <col min="14866" max="14866" width="5.5" style="88" customWidth="1"/>
    <col min="14867" max="14867" width="8.125" style="88" customWidth="1"/>
    <col min="14868" max="14870" width="7.875" style="88" customWidth="1"/>
    <col min="14871" max="14871" width="8.375" style="88" customWidth="1"/>
    <col min="14872" max="14872" width="7.375" style="88" customWidth="1"/>
    <col min="14873" max="14873" width="7.875" style="88" customWidth="1"/>
    <col min="14874" max="14874" width="11.625" style="88" customWidth="1"/>
    <col min="14875" max="14875" width="5.5" style="88" customWidth="1"/>
    <col min="14876" max="14876" width="6.125" style="88" customWidth="1"/>
    <col min="14877" max="14878" width="5.5" style="88" customWidth="1"/>
    <col min="14879" max="15104" width="9" style="88"/>
    <col min="15105" max="15105" width="10.5" style="88" customWidth="1"/>
    <col min="15106" max="15106" width="7" style="88" customWidth="1"/>
    <col min="15107" max="15107" width="5.5" style="88" customWidth="1"/>
    <col min="15108" max="15108" width="8.125" style="88" customWidth="1"/>
    <col min="15109" max="15109" width="6.625" style="88" customWidth="1"/>
    <col min="15110" max="15110" width="6.375" style="88" customWidth="1"/>
    <col min="15111" max="15111" width="9.5" style="88" customWidth="1"/>
    <col min="15112" max="15112" width="8.125" style="88" customWidth="1"/>
    <col min="15113" max="15113" width="9.125" style="88" customWidth="1"/>
    <col min="15114" max="15114" width="5.625" style="88" customWidth="1"/>
    <col min="15115" max="15115" width="7.625" style="88" customWidth="1"/>
    <col min="15116" max="15116" width="6.75" style="88" customWidth="1"/>
    <col min="15117" max="15117" width="7.625" style="88" customWidth="1"/>
    <col min="15118" max="15118" width="7.125" style="88" customWidth="1"/>
    <col min="15119" max="15119" width="8.125" style="88" customWidth="1"/>
    <col min="15120" max="15120" width="7.125" style="88" customWidth="1"/>
    <col min="15121" max="15121" width="8.125" style="88" customWidth="1"/>
    <col min="15122" max="15122" width="5.5" style="88" customWidth="1"/>
    <col min="15123" max="15123" width="8.125" style="88" customWidth="1"/>
    <col min="15124" max="15126" width="7.875" style="88" customWidth="1"/>
    <col min="15127" max="15127" width="8.375" style="88" customWidth="1"/>
    <col min="15128" max="15128" width="7.375" style="88" customWidth="1"/>
    <col min="15129" max="15129" width="7.875" style="88" customWidth="1"/>
    <col min="15130" max="15130" width="11.625" style="88" customWidth="1"/>
    <col min="15131" max="15131" width="5.5" style="88" customWidth="1"/>
    <col min="15132" max="15132" width="6.125" style="88" customWidth="1"/>
    <col min="15133" max="15134" width="5.5" style="88" customWidth="1"/>
    <col min="15135" max="15360" width="9" style="88"/>
    <col min="15361" max="15361" width="10.5" style="88" customWidth="1"/>
    <col min="15362" max="15362" width="7" style="88" customWidth="1"/>
    <col min="15363" max="15363" width="5.5" style="88" customWidth="1"/>
    <col min="15364" max="15364" width="8.125" style="88" customWidth="1"/>
    <col min="15365" max="15365" width="6.625" style="88" customWidth="1"/>
    <col min="15366" max="15366" width="6.375" style="88" customWidth="1"/>
    <col min="15367" max="15367" width="9.5" style="88" customWidth="1"/>
    <col min="15368" max="15368" width="8.125" style="88" customWidth="1"/>
    <col min="15369" max="15369" width="9.125" style="88" customWidth="1"/>
    <col min="15370" max="15370" width="5.625" style="88" customWidth="1"/>
    <col min="15371" max="15371" width="7.625" style="88" customWidth="1"/>
    <col min="15372" max="15372" width="6.75" style="88" customWidth="1"/>
    <col min="15373" max="15373" width="7.625" style="88" customWidth="1"/>
    <col min="15374" max="15374" width="7.125" style="88" customWidth="1"/>
    <col min="15375" max="15375" width="8.125" style="88" customWidth="1"/>
    <col min="15376" max="15376" width="7.125" style="88" customWidth="1"/>
    <col min="15377" max="15377" width="8.125" style="88" customWidth="1"/>
    <col min="15378" max="15378" width="5.5" style="88" customWidth="1"/>
    <col min="15379" max="15379" width="8.125" style="88" customWidth="1"/>
    <col min="15380" max="15382" width="7.875" style="88" customWidth="1"/>
    <col min="15383" max="15383" width="8.375" style="88" customWidth="1"/>
    <col min="15384" max="15384" width="7.375" style="88" customWidth="1"/>
    <col min="15385" max="15385" width="7.875" style="88" customWidth="1"/>
    <col min="15386" max="15386" width="11.625" style="88" customWidth="1"/>
    <col min="15387" max="15387" width="5.5" style="88" customWidth="1"/>
    <col min="15388" max="15388" width="6.125" style="88" customWidth="1"/>
    <col min="15389" max="15390" width="5.5" style="88" customWidth="1"/>
    <col min="15391" max="15616" width="9" style="88"/>
    <col min="15617" max="15617" width="10.5" style="88" customWidth="1"/>
    <col min="15618" max="15618" width="7" style="88" customWidth="1"/>
    <col min="15619" max="15619" width="5.5" style="88" customWidth="1"/>
    <col min="15620" max="15620" width="8.125" style="88" customWidth="1"/>
    <col min="15621" max="15621" width="6.625" style="88" customWidth="1"/>
    <col min="15622" max="15622" width="6.375" style="88" customWidth="1"/>
    <col min="15623" max="15623" width="9.5" style="88" customWidth="1"/>
    <col min="15624" max="15624" width="8.125" style="88" customWidth="1"/>
    <col min="15625" max="15625" width="9.125" style="88" customWidth="1"/>
    <col min="15626" max="15626" width="5.625" style="88" customWidth="1"/>
    <col min="15627" max="15627" width="7.625" style="88" customWidth="1"/>
    <col min="15628" max="15628" width="6.75" style="88" customWidth="1"/>
    <col min="15629" max="15629" width="7.625" style="88" customWidth="1"/>
    <col min="15630" max="15630" width="7.125" style="88" customWidth="1"/>
    <col min="15631" max="15631" width="8.125" style="88" customWidth="1"/>
    <col min="15632" max="15632" width="7.125" style="88" customWidth="1"/>
    <col min="15633" max="15633" width="8.125" style="88" customWidth="1"/>
    <col min="15634" max="15634" width="5.5" style="88" customWidth="1"/>
    <col min="15635" max="15635" width="8.125" style="88" customWidth="1"/>
    <col min="15636" max="15638" width="7.875" style="88" customWidth="1"/>
    <col min="15639" max="15639" width="8.375" style="88" customWidth="1"/>
    <col min="15640" max="15640" width="7.375" style="88" customWidth="1"/>
    <col min="15641" max="15641" width="7.875" style="88" customWidth="1"/>
    <col min="15642" max="15642" width="11.625" style="88" customWidth="1"/>
    <col min="15643" max="15643" width="5.5" style="88" customWidth="1"/>
    <col min="15644" max="15644" width="6.125" style="88" customWidth="1"/>
    <col min="15645" max="15646" width="5.5" style="88" customWidth="1"/>
    <col min="15647" max="15872" width="9" style="88"/>
    <col min="15873" max="15873" width="10.5" style="88" customWidth="1"/>
    <col min="15874" max="15874" width="7" style="88" customWidth="1"/>
    <col min="15875" max="15875" width="5.5" style="88" customWidth="1"/>
    <col min="15876" max="15876" width="8.125" style="88" customWidth="1"/>
    <col min="15877" max="15877" width="6.625" style="88" customWidth="1"/>
    <col min="15878" max="15878" width="6.375" style="88" customWidth="1"/>
    <col min="15879" max="15879" width="9.5" style="88" customWidth="1"/>
    <col min="15880" max="15880" width="8.125" style="88" customWidth="1"/>
    <col min="15881" max="15881" width="9.125" style="88" customWidth="1"/>
    <col min="15882" max="15882" width="5.625" style="88" customWidth="1"/>
    <col min="15883" max="15883" width="7.625" style="88" customWidth="1"/>
    <col min="15884" max="15884" width="6.75" style="88" customWidth="1"/>
    <col min="15885" max="15885" width="7.625" style="88" customWidth="1"/>
    <col min="15886" max="15886" width="7.125" style="88" customWidth="1"/>
    <col min="15887" max="15887" width="8.125" style="88" customWidth="1"/>
    <col min="15888" max="15888" width="7.125" style="88" customWidth="1"/>
    <col min="15889" max="15889" width="8.125" style="88" customWidth="1"/>
    <col min="15890" max="15890" width="5.5" style="88" customWidth="1"/>
    <col min="15891" max="15891" width="8.125" style="88" customWidth="1"/>
    <col min="15892" max="15894" width="7.875" style="88" customWidth="1"/>
    <col min="15895" max="15895" width="8.375" style="88" customWidth="1"/>
    <col min="15896" max="15896" width="7.375" style="88" customWidth="1"/>
    <col min="15897" max="15897" width="7.875" style="88" customWidth="1"/>
    <col min="15898" max="15898" width="11.625" style="88" customWidth="1"/>
    <col min="15899" max="15899" width="5.5" style="88" customWidth="1"/>
    <col min="15900" max="15900" width="6.125" style="88" customWidth="1"/>
    <col min="15901" max="15902" width="5.5" style="88" customWidth="1"/>
    <col min="15903" max="16128" width="9" style="88"/>
    <col min="16129" max="16129" width="10.5" style="88" customWidth="1"/>
    <col min="16130" max="16130" width="7" style="88" customWidth="1"/>
    <col min="16131" max="16131" width="5.5" style="88" customWidth="1"/>
    <col min="16132" max="16132" width="8.125" style="88" customWidth="1"/>
    <col min="16133" max="16133" width="6.625" style="88" customWidth="1"/>
    <col min="16134" max="16134" width="6.375" style="88" customWidth="1"/>
    <col min="16135" max="16135" width="9.5" style="88" customWidth="1"/>
    <col min="16136" max="16136" width="8.125" style="88" customWidth="1"/>
    <col min="16137" max="16137" width="9.125" style="88" customWidth="1"/>
    <col min="16138" max="16138" width="5.625" style="88" customWidth="1"/>
    <col min="16139" max="16139" width="7.625" style="88" customWidth="1"/>
    <col min="16140" max="16140" width="6.75" style="88" customWidth="1"/>
    <col min="16141" max="16141" width="7.625" style="88" customWidth="1"/>
    <col min="16142" max="16142" width="7.125" style="88" customWidth="1"/>
    <col min="16143" max="16143" width="8.125" style="88" customWidth="1"/>
    <col min="16144" max="16144" width="7.125" style="88" customWidth="1"/>
    <col min="16145" max="16145" width="8.125" style="88" customWidth="1"/>
    <col min="16146" max="16146" width="5.5" style="88" customWidth="1"/>
    <col min="16147" max="16147" width="8.125" style="88" customWidth="1"/>
    <col min="16148" max="16150" width="7.875" style="88" customWidth="1"/>
    <col min="16151" max="16151" width="8.375" style="88" customWidth="1"/>
    <col min="16152" max="16152" width="7.375" style="88" customWidth="1"/>
    <col min="16153" max="16153" width="7.875" style="88" customWidth="1"/>
    <col min="16154" max="16154" width="11.625" style="88" customWidth="1"/>
    <col min="16155" max="16155" width="5.5" style="88" customWidth="1"/>
    <col min="16156" max="16156" width="6.125" style="88" customWidth="1"/>
    <col min="16157" max="16158" width="5.5" style="88" customWidth="1"/>
    <col min="16159" max="16384" width="9" style="88"/>
  </cols>
  <sheetData>
    <row r="1" spans="1:31" ht="18.75" x14ac:dyDescent="0.4">
      <c r="A1" s="375" t="s">
        <v>174</v>
      </c>
    </row>
    <row r="2" spans="1:31" ht="17.25" x14ac:dyDescent="0.4">
      <c r="A2" s="18"/>
    </row>
    <row r="3" spans="1:31" x14ac:dyDescent="0.4">
      <c r="A3" s="17" t="s">
        <v>173</v>
      </c>
      <c r="C3" s="108"/>
      <c r="D3" s="108"/>
      <c r="E3" s="108"/>
      <c r="F3" s="108"/>
      <c r="G3" s="108"/>
      <c r="H3" s="108"/>
    </row>
    <row r="4" spans="1:31" x14ac:dyDescent="0.4">
      <c r="A4" s="376"/>
      <c r="C4" s="108"/>
      <c r="D4" s="108"/>
      <c r="E4" s="108"/>
      <c r="F4" s="108"/>
      <c r="G4" s="108"/>
      <c r="H4" s="108"/>
    </row>
    <row r="5" spans="1:31" s="93" customFormat="1" ht="12" x14ac:dyDescent="0.4">
      <c r="A5" s="321" t="s">
        <v>69</v>
      </c>
      <c r="B5" s="330" t="s">
        <v>172</v>
      </c>
      <c r="C5" s="106"/>
      <c r="D5" s="327" t="s">
        <v>171</v>
      </c>
      <c r="E5" s="106"/>
      <c r="F5" s="106"/>
      <c r="G5" s="107"/>
      <c r="H5" s="324" t="s">
        <v>170</v>
      </c>
      <c r="I5" s="330" t="s">
        <v>169</v>
      </c>
      <c r="J5" s="106"/>
      <c r="K5" s="324" t="s">
        <v>168</v>
      </c>
      <c r="L5" s="324" t="s">
        <v>167</v>
      </c>
      <c r="M5" s="330" t="s">
        <v>166</v>
      </c>
      <c r="N5" s="107"/>
      <c r="O5" s="107"/>
      <c r="P5" s="107"/>
      <c r="Q5" s="330" t="s">
        <v>165</v>
      </c>
      <c r="R5" s="107"/>
      <c r="S5" s="324" t="s">
        <v>164</v>
      </c>
      <c r="T5" s="324" t="s">
        <v>163</v>
      </c>
      <c r="U5" s="324" t="s">
        <v>162</v>
      </c>
      <c r="V5" s="324" t="s">
        <v>161</v>
      </c>
      <c r="W5" s="324" t="s">
        <v>160</v>
      </c>
      <c r="X5" s="324" t="s">
        <v>159</v>
      </c>
      <c r="Y5" s="324" t="s">
        <v>158</v>
      </c>
      <c r="Z5" s="330" t="s">
        <v>157</v>
      </c>
      <c r="AA5" s="106"/>
      <c r="AB5" s="330" t="s">
        <v>156</v>
      </c>
      <c r="AC5" s="106"/>
      <c r="AD5" s="106"/>
    </row>
    <row r="6" spans="1:31" s="93" customFormat="1" ht="12" x14ac:dyDescent="0.4">
      <c r="A6" s="322"/>
      <c r="B6" s="334"/>
      <c r="C6" s="331" t="s">
        <v>64</v>
      </c>
      <c r="D6" s="328"/>
      <c r="E6" s="330" t="s">
        <v>155</v>
      </c>
      <c r="F6" s="105"/>
      <c r="G6" s="104"/>
      <c r="H6" s="325"/>
      <c r="I6" s="334"/>
      <c r="J6" s="331" t="s">
        <v>154</v>
      </c>
      <c r="K6" s="325"/>
      <c r="L6" s="325"/>
      <c r="M6" s="334"/>
      <c r="N6" s="324" t="s">
        <v>153</v>
      </c>
      <c r="O6" s="324" t="s">
        <v>152</v>
      </c>
      <c r="P6" s="324" t="s">
        <v>151</v>
      </c>
      <c r="Q6" s="334"/>
      <c r="R6" s="331" t="s">
        <v>150</v>
      </c>
      <c r="S6" s="325"/>
      <c r="T6" s="377"/>
      <c r="U6" s="377"/>
      <c r="V6" s="377"/>
      <c r="W6" s="377"/>
      <c r="X6" s="377"/>
      <c r="Y6" s="377"/>
      <c r="Z6" s="378"/>
      <c r="AA6" s="331" t="s">
        <v>149</v>
      </c>
      <c r="AB6" s="334"/>
      <c r="AC6" s="324" t="s">
        <v>148</v>
      </c>
      <c r="AD6" s="327" t="s">
        <v>147</v>
      </c>
    </row>
    <row r="7" spans="1:31" s="93" customFormat="1" ht="12" x14ac:dyDescent="0.4">
      <c r="A7" s="322"/>
      <c r="B7" s="334"/>
      <c r="C7" s="332"/>
      <c r="D7" s="328"/>
      <c r="E7" s="334"/>
      <c r="F7" s="324" t="s">
        <v>146</v>
      </c>
      <c r="G7" s="324" t="s">
        <v>145</v>
      </c>
      <c r="H7" s="325"/>
      <c r="I7" s="334"/>
      <c r="J7" s="332"/>
      <c r="K7" s="325"/>
      <c r="L7" s="325"/>
      <c r="M7" s="334"/>
      <c r="N7" s="325"/>
      <c r="O7" s="325"/>
      <c r="P7" s="325"/>
      <c r="Q7" s="334"/>
      <c r="R7" s="332"/>
      <c r="S7" s="325"/>
      <c r="T7" s="377"/>
      <c r="U7" s="377"/>
      <c r="V7" s="377"/>
      <c r="W7" s="377"/>
      <c r="X7" s="377"/>
      <c r="Y7" s="377"/>
      <c r="Z7" s="378"/>
      <c r="AA7" s="332"/>
      <c r="AB7" s="334"/>
      <c r="AC7" s="325"/>
      <c r="AD7" s="328"/>
    </row>
    <row r="8" spans="1:31" s="93" customFormat="1" ht="12" x14ac:dyDescent="0.4">
      <c r="A8" s="322"/>
      <c r="B8" s="334"/>
      <c r="C8" s="332"/>
      <c r="D8" s="328"/>
      <c r="E8" s="334"/>
      <c r="F8" s="377"/>
      <c r="G8" s="377"/>
      <c r="H8" s="325"/>
      <c r="I8" s="334"/>
      <c r="J8" s="332"/>
      <c r="K8" s="325"/>
      <c r="L8" s="325"/>
      <c r="M8" s="334"/>
      <c r="N8" s="325"/>
      <c r="O8" s="325"/>
      <c r="P8" s="325"/>
      <c r="Q8" s="334"/>
      <c r="R8" s="332"/>
      <c r="S8" s="325"/>
      <c r="T8" s="377"/>
      <c r="U8" s="377"/>
      <c r="V8" s="377"/>
      <c r="W8" s="377"/>
      <c r="X8" s="377"/>
      <c r="Y8" s="377"/>
      <c r="Z8" s="378"/>
      <c r="AA8" s="332"/>
      <c r="AB8" s="334"/>
      <c r="AC8" s="325"/>
      <c r="AD8" s="328"/>
    </row>
    <row r="9" spans="1:31" s="93" customFormat="1" ht="12" x14ac:dyDescent="0.4">
      <c r="A9" s="323"/>
      <c r="B9" s="335"/>
      <c r="C9" s="333"/>
      <c r="D9" s="329"/>
      <c r="E9" s="335"/>
      <c r="F9" s="379"/>
      <c r="G9" s="379"/>
      <c r="H9" s="326"/>
      <c r="I9" s="335"/>
      <c r="J9" s="333"/>
      <c r="K9" s="326"/>
      <c r="L9" s="326"/>
      <c r="M9" s="335"/>
      <c r="N9" s="326"/>
      <c r="O9" s="326"/>
      <c r="P9" s="326"/>
      <c r="Q9" s="335"/>
      <c r="R9" s="333"/>
      <c r="S9" s="326"/>
      <c r="T9" s="379"/>
      <c r="U9" s="379"/>
      <c r="V9" s="379"/>
      <c r="W9" s="379"/>
      <c r="X9" s="379"/>
      <c r="Y9" s="379"/>
      <c r="Z9" s="380"/>
      <c r="AA9" s="333"/>
      <c r="AB9" s="335"/>
      <c r="AC9" s="326"/>
      <c r="AD9" s="329"/>
    </row>
    <row r="10" spans="1:31" s="93" customFormat="1" ht="12" x14ac:dyDescent="0.4">
      <c r="A10" s="9"/>
      <c r="B10" s="103"/>
      <c r="C10" s="94"/>
      <c r="D10" s="94"/>
      <c r="E10" s="381"/>
      <c r="F10" s="94"/>
      <c r="G10" s="94"/>
      <c r="H10" s="381"/>
      <c r="I10" s="381"/>
      <c r="J10" s="381"/>
      <c r="K10" s="94"/>
      <c r="L10" s="94"/>
      <c r="M10" s="94"/>
      <c r="N10" s="382"/>
      <c r="O10" s="381"/>
      <c r="P10" s="381"/>
      <c r="Q10" s="94"/>
      <c r="R10" s="381"/>
      <c r="S10" s="94"/>
      <c r="T10" s="94"/>
      <c r="U10" s="94"/>
      <c r="V10" s="94"/>
      <c r="W10" s="94"/>
      <c r="X10" s="94"/>
      <c r="Y10" s="94"/>
      <c r="Z10" s="94"/>
      <c r="AA10" s="381"/>
      <c r="AB10" s="94"/>
      <c r="AC10" s="381"/>
      <c r="AD10" s="381"/>
    </row>
    <row r="11" spans="1:31" s="101" customFormat="1" ht="12" x14ac:dyDescent="0.15">
      <c r="A11" s="57" t="s">
        <v>144</v>
      </c>
      <c r="B11" s="102">
        <v>15.6</v>
      </c>
      <c r="C11" s="101">
        <v>1.6</v>
      </c>
      <c r="D11" s="101">
        <v>266.2</v>
      </c>
      <c r="E11" s="101">
        <v>259.2</v>
      </c>
      <c r="F11" s="101">
        <v>50</v>
      </c>
      <c r="G11" s="101">
        <v>47.7</v>
      </c>
      <c r="H11" s="101">
        <v>4.3</v>
      </c>
      <c r="I11" s="101">
        <v>10.9</v>
      </c>
      <c r="J11" s="101">
        <v>5.9</v>
      </c>
      <c r="K11" s="101">
        <v>2.7</v>
      </c>
      <c r="L11" s="101">
        <v>6.3</v>
      </c>
      <c r="M11" s="101">
        <v>283.8</v>
      </c>
      <c r="N11" s="101">
        <v>5.0999999999999996</v>
      </c>
      <c r="O11" s="101">
        <v>138</v>
      </c>
      <c r="P11" s="101">
        <v>125.9</v>
      </c>
      <c r="Q11" s="101">
        <v>94.6</v>
      </c>
      <c r="R11" s="101">
        <v>55.9</v>
      </c>
      <c r="S11" s="101">
        <v>29.3</v>
      </c>
      <c r="T11" s="101">
        <v>0.8</v>
      </c>
      <c r="U11" s="101">
        <v>2</v>
      </c>
      <c r="V11" s="101">
        <v>15.2</v>
      </c>
      <c r="W11" s="101">
        <v>0.4</v>
      </c>
      <c r="X11" s="101">
        <v>2</v>
      </c>
      <c r="Y11" s="101">
        <v>2.7</v>
      </c>
      <c r="Z11" s="101">
        <v>31.7</v>
      </c>
      <c r="AA11" s="101">
        <v>28.5</v>
      </c>
      <c r="AB11" s="101">
        <v>52.8</v>
      </c>
      <c r="AC11" s="101">
        <v>28.5</v>
      </c>
      <c r="AD11" s="101">
        <v>22.7</v>
      </c>
    </row>
    <row r="12" spans="1:31" s="100" customFormat="1" ht="12" x14ac:dyDescent="0.15">
      <c r="A12" s="57" t="s">
        <v>60</v>
      </c>
      <c r="B12" s="99">
        <v>18.399999999999999</v>
      </c>
      <c r="C12" s="97">
        <v>2</v>
      </c>
      <c r="D12" s="97">
        <v>267.2</v>
      </c>
      <c r="E12" s="97">
        <v>261.3</v>
      </c>
      <c r="F12" s="97">
        <v>48.9</v>
      </c>
      <c r="G12" s="97">
        <v>45.4</v>
      </c>
      <c r="H12" s="97">
        <v>2.7</v>
      </c>
      <c r="I12" s="97">
        <v>12.1</v>
      </c>
      <c r="J12" s="97">
        <v>9.4</v>
      </c>
      <c r="K12" s="97">
        <v>1.6</v>
      </c>
      <c r="L12" s="97">
        <v>9.4</v>
      </c>
      <c r="M12" s="97">
        <v>282.10000000000002</v>
      </c>
      <c r="N12" s="97">
        <v>3.1</v>
      </c>
      <c r="O12" s="97">
        <v>132.19999999999999</v>
      </c>
      <c r="P12" s="97">
        <v>129.1</v>
      </c>
      <c r="Q12" s="97">
        <v>103.3</v>
      </c>
      <c r="R12" s="97">
        <v>68.099999999999994</v>
      </c>
      <c r="S12" s="97">
        <v>25</v>
      </c>
      <c r="T12" s="97">
        <v>0</v>
      </c>
      <c r="U12" s="97">
        <v>2</v>
      </c>
      <c r="V12" s="97">
        <v>15.6</v>
      </c>
      <c r="W12" s="97">
        <v>0.8</v>
      </c>
      <c r="X12" s="97">
        <v>0</v>
      </c>
      <c r="Y12" s="97">
        <v>1.2</v>
      </c>
      <c r="Z12" s="97">
        <v>39.9</v>
      </c>
      <c r="AA12" s="97">
        <v>37.200000000000003</v>
      </c>
      <c r="AB12" s="97">
        <v>52.4</v>
      </c>
      <c r="AC12" s="97">
        <v>27.8</v>
      </c>
      <c r="AD12" s="97">
        <v>23.1</v>
      </c>
    </row>
    <row r="13" spans="1:31" s="100" customFormat="1" ht="12" x14ac:dyDescent="0.15">
      <c r="A13" s="57" t="s">
        <v>59</v>
      </c>
      <c r="B13" s="99">
        <v>14.9</v>
      </c>
      <c r="C13" s="97">
        <v>2</v>
      </c>
      <c r="D13" s="97">
        <v>275.5</v>
      </c>
      <c r="E13" s="97">
        <v>268.10000000000002</v>
      </c>
      <c r="F13" s="97">
        <v>45.1</v>
      </c>
      <c r="G13" s="97">
        <v>48.6</v>
      </c>
      <c r="H13" s="97">
        <v>4.3</v>
      </c>
      <c r="I13" s="97">
        <v>12.1</v>
      </c>
      <c r="J13" s="97">
        <v>8.1999999999999993</v>
      </c>
      <c r="K13" s="97">
        <v>5.9</v>
      </c>
      <c r="L13" s="97">
        <v>9.4</v>
      </c>
      <c r="M13" s="97">
        <v>279.39999999999998</v>
      </c>
      <c r="N13" s="97">
        <v>2.7</v>
      </c>
      <c r="O13" s="97">
        <v>136.4</v>
      </c>
      <c r="P13" s="97">
        <v>124.6</v>
      </c>
      <c r="Q13" s="97">
        <v>110.1</v>
      </c>
      <c r="R13" s="97">
        <v>76.8</v>
      </c>
      <c r="S13" s="97">
        <v>28.2</v>
      </c>
      <c r="T13" s="97">
        <v>0.4</v>
      </c>
      <c r="U13" s="97">
        <v>2.7</v>
      </c>
      <c r="V13" s="97">
        <v>13.7</v>
      </c>
      <c r="W13" s="97">
        <v>0.4</v>
      </c>
      <c r="X13" s="97">
        <v>0.4</v>
      </c>
      <c r="Y13" s="97">
        <v>2</v>
      </c>
      <c r="Z13" s="97">
        <v>33.700000000000003</v>
      </c>
      <c r="AA13" s="97">
        <v>30.2</v>
      </c>
      <c r="AB13" s="97">
        <v>50.6</v>
      </c>
      <c r="AC13" s="97">
        <v>29</v>
      </c>
      <c r="AD13" s="97">
        <v>19.600000000000001</v>
      </c>
    </row>
    <row r="14" spans="1:31" s="100" customFormat="1" ht="12" x14ac:dyDescent="0.15">
      <c r="A14" s="57" t="s">
        <v>58</v>
      </c>
      <c r="B14" s="99">
        <v>20</v>
      </c>
      <c r="C14" s="97">
        <v>2</v>
      </c>
      <c r="D14" s="97">
        <v>281.2</v>
      </c>
      <c r="E14" s="97">
        <v>274.5</v>
      </c>
      <c r="F14" s="97">
        <v>51.4</v>
      </c>
      <c r="G14" s="97">
        <v>58.1</v>
      </c>
      <c r="H14" s="97">
        <v>2.7</v>
      </c>
      <c r="I14" s="97">
        <v>7.1</v>
      </c>
      <c r="J14" s="97">
        <v>5.5</v>
      </c>
      <c r="K14" s="97">
        <v>5.5</v>
      </c>
      <c r="L14" s="97">
        <v>13.7</v>
      </c>
      <c r="M14" s="97">
        <v>271.39999999999998</v>
      </c>
      <c r="N14" s="97">
        <v>2</v>
      </c>
      <c r="O14" s="97">
        <v>132</v>
      </c>
      <c r="P14" s="97">
        <v>112.7</v>
      </c>
      <c r="Q14" s="97">
        <v>130</v>
      </c>
      <c r="R14" s="97">
        <v>89.9</v>
      </c>
      <c r="S14" s="97">
        <v>30.8</v>
      </c>
      <c r="T14" s="97">
        <v>1.2</v>
      </c>
      <c r="U14" s="97">
        <v>3.7</v>
      </c>
      <c r="V14" s="97">
        <v>16.5</v>
      </c>
      <c r="W14" s="98" t="s">
        <v>19</v>
      </c>
      <c r="X14" s="97">
        <v>0.4</v>
      </c>
      <c r="Y14" s="97">
        <v>2.7</v>
      </c>
      <c r="Z14" s="97">
        <v>35</v>
      </c>
      <c r="AA14" s="97">
        <v>28.7</v>
      </c>
      <c r="AB14" s="97">
        <v>51.1</v>
      </c>
      <c r="AC14" s="97">
        <v>26.3</v>
      </c>
      <c r="AD14" s="97">
        <v>22</v>
      </c>
      <c r="AE14" s="97"/>
    </row>
    <row r="15" spans="1:31" s="97" customFormat="1" ht="12" x14ac:dyDescent="0.15">
      <c r="A15" s="57" t="s">
        <v>57</v>
      </c>
      <c r="B15" s="99">
        <v>14.1</v>
      </c>
      <c r="C15" s="97">
        <v>1.6</v>
      </c>
      <c r="D15" s="97">
        <v>293</v>
      </c>
      <c r="E15" s="97">
        <v>284</v>
      </c>
      <c r="F15" s="97">
        <v>59.9</v>
      </c>
      <c r="G15" s="97">
        <v>52</v>
      </c>
      <c r="H15" s="97">
        <v>3.1</v>
      </c>
      <c r="I15" s="97">
        <v>11</v>
      </c>
      <c r="J15" s="97">
        <v>5.9</v>
      </c>
      <c r="K15" s="97">
        <v>5.0999999999999996</v>
      </c>
      <c r="L15" s="97">
        <v>20</v>
      </c>
      <c r="M15" s="97">
        <v>274.60000000000002</v>
      </c>
      <c r="N15" s="97">
        <v>2.2999999999999998</v>
      </c>
      <c r="O15" s="97">
        <v>145.1</v>
      </c>
      <c r="P15" s="97">
        <v>108.4</v>
      </c>
      <c r="Q15" s="97">
        <v>133.80000000000001</v>
      </c>
      <c r="R15" s="97">
        <v>95.1</v>
      </c>
      <c r="S15" s="97">
        <v>31.7</v>
      </c>
      <c r="T15" s="98" t="s">
        <v>19</v>
      </c>
      <c r="U15" s="97">
        <v>3.9</v>
      </c>
      <c r="V15" s="97">
        <v>22.3</v>
      </c>
      <c r="W15" s="98">
        <v>0.4</v>
      </c>
      <c r="X15" s="97">
        <v>1.6</v>
      </c>
      <c r="Y15" s="97">
        <v>1.6</v>
      </c>
      <c r="Z15" s="97">
        <v>34</v>
      </c>
      <c r="AA15" s="97">
        <v>28.9</v>
      </c>
      <c r="AB15" s="97">
        <v>52.4</v>
      </c>
      <c r="AC15" s="97">
        <v>27.4</v>
      </c>
      <c r="AD15" s="97">
        <v>21.5</v>
      </c>
    </row>
    <row r="16" spans="1:31" s="97" customFormat="1" ht="12" x14ac:dyDescent="0.15">
      <c r="A16" s="57" t="s">
        <v>56</v>
      </c>
      <c r="B16" s="99">
        <v>10.6</v>
      </c>
      <c r="C16" s="97">
        <v>1.6</v>
      </c>
      <c r="D16" s="97">
        <v>289</v>
      </c>
      <c r="E16" s="97">
        <v>283.2</v>
      </c>
      <c r="F16" s="97">
        <v>48.6</v>
      </c>
      <c r="G16" s="97">
        <v>50.9</v>
      </c>
      <c r="H16" s="97">
        <v>2.2999999999999998</v>
      </c>
      <c r="I16" s="97">
        <v>10.199999999999999</v>
      </c>
      <c r="J16" s="97">
        <v>5.9</v>
      </c>
      <c r="K16" s="97">
        <v>3.1</v>
      </c>
      <c r="L16" s="97">
        <v>14.5</v>
      </c>
      <c r="M16" s="97">
        <v>309.39999999999998</v>
      </c>
      <c r="N16" s="97">
        <v>2</v>
      </c>
      <c r="O16" s="97">
        <v>162.1</v>
      </c>
      <c r="P16" s="97">
        <v>122.2</v>
      </c>
      <c r="Q16" s="97">
        <v>140.19999999999999</v>
      </c>
      <c r="R16" s="97">
        <v>95.6</v>
      </c>
      <c r="S16" s="97">
        <v>28.2</v>
      </c>
      <c r="T16" s="98">
        <v>0.8</v>
      </c>
      <c r="U16" s="97">
        <v>2.2999999999999998</v>
      </c>
      <c r="V16" s="97">
        <v>25.1</v>
      </c>
      <c r="W16" s="98" t="s">
        <v>19</v>
      </c>
      <c r="X16" s="98" t="s">
        <v>19</v>
      </c>
      <c r="Y16" s="97">
        <v>1.6</v>
      </c>
      <c r="Z16" s="97">
        <v>38</v>
      </c>
      <c r="AA16" s="97">
        <v>28.2</v>
      </c>
      <c r="AB16" s="97">
        <v>58</v>
      </c>
      <c r="AC16" s="97">
        <v>30.2</v>
      </c>
      <c r="AD16" s="97">
        <v>23.9</v>
      </c>
    </row>
    <row r="17" spans="1:30" s="97" customFormat="1" ht="12" x14ac:dyDescent="0.15">
      <c r="A17" s="57" t="s">
        <v>55</v>
      </c>
      <c r="B17" s="99">
        <v>11.8</v>
      </c>
      <c r="C17" s="97">
        <v>1.2</v>
      </c>
      <c r="D17" s="97">
        <v>279.7</v>
      </c>
      <c r="E17" s="97">
        <v>270.3</v>
      </c>
      <c r="F17" s="97">
        <v>40.799999999999997</v>
      </c>
      <c r="G17" s="97">
        <v>49.8</v>
      </c>
      <c r="H17" s="97">
        <v>3.1</v>
      </c>
      <c r="I17" s="97">
        <v>10.199999999999999</v>
      </c>
      <c r="J17" s="97">
        <v>7.1</v>
      </c>
      <c r="K17" s="97">
        <v>6.3</v>
      </c>
      <c r="L17" s="97">
        <v>14.9</v>
      </c>
      <c r="M17" s="97">
        <v>277.8</v>
      </c>
      <c r="N17" s="97">
        <v>3.5</v>
      </c>
      <c r="O17" s="97">
        <v>141.19999999999999</v>
      </c>
      <c r="P17" s="97">
        <v>115.7</v>
      </c>
      <c r="Q17" s="97">
        <v>146.30000000000001</v>
      </c>
      <c r="R17" s="97">
        <v>108.7</v>
      </c>
      <c r="S17" s="97">
        <v>27.9</v>
      </c>
      <c r="T17" s="98">
        <v>0.4</v>
      </c>
      <c r="U17" s="97">
        <v>3.5</v>
      </c>
      <c r="V17" s="97">
        <v>27.5</v>
      </c>
      <c r="W17" s="98" t="s">
        <v>19</v>
      </c>
      <c r="X17" s="98">
        <v>1.2</v>
      </c>
      <c r="Y17" s="97">
        <v>1.2</v>
      </c>
      <c r="Z17" s="97">
        <v>47.5</v>
      </c>
      <c r="AA17" s="97">
        <v>37.700000000000003</v>
      </c>
      <c r="AB17" s="97">
        <v>42</v>
      </c>
      <c r="AC17" s="97">
        <v>23.5</v>
      </c>
      <c r="AD17" s="97">
        <v>16.5</v>
      </c>
    </row>
    <row r="18" spans="1:30" s="97" customFormat="1" ht="12" x14ac:dyDescent="0.15">
      <c r="A18" s="57" t="s">
        <v>143</v>
      </c>
      <c r="B18" s="99">
        <v>13.7</v>
      </c>
      <c r="C18" s="97">
        <v>0.8</v>
      </c>
      <c r="D18" s="97">
        <v>269.8</v>
      </c>
      <c r="E18" s="97">
        <v>261.2</v>
      </c>
      <c r="F18" s="97">
        <v>47.9</v>
      </c>
      <c r="G18" s="97">
        <v>40.799999999999997</v>
      </c>
      <c r="H18" s="97">
        <v>3.5</v>
      </c>
      <c r="I18" s="97">
        <v>15.3</v>
      </c>
      <c r="J18" s="97">
        <v>11</v>
      </c>
      <c r="K18" s="97">
        <v>3.1</v>
      </c>
      <c r="L18" s="97">
        <v>20</v>
      </c>
      <c r="M18" s="97">
        <v>267</v>
      </c>
      <c r="N18" s="97">
        <v>3.1</v>
      </c>
      <c r="O18" s="97">
        <v>150.4</v>
      </c>
      <c r="P18" s="97">
        <v>93.9</v>
      </c>
      <c r="Q18" s="97">
        <v>163</v>
      </c>
      <c r="R18" s="97">
        <v>122.1</v>
      </c>
      <c r="S18" s="97">
        <v>27.1</v>
      </c>
      <c r="T18" s="98">
        <v>0.4</v>
      </c>
      <c r="U18" s="97">
        <v>4.3</v>
      </c>
      <c r="V18" s="97">
        <v>25.9</v>
      </c>
      <c r="W18" s="98" t="s">
        <v>19</v>
      </c>
      <c r="X18" s="98" t="s">
        <v>19</v>
      </c>
      <c r="Y18" s="97">
        <v>2.7</v>
      </c>
      <c r="Z18" s="97">
        <v>47.5</v>
      </c>
      <c r="AA18" s="97">
        <v>42.8</v>
      </c>
      <c r="AB18" s="97">
        <v>47.9</v>
      </c>
      <c r="AC18" s="97">
        <v>20</v>
      </c>
      <c r="AD18" s="97">
        <v>24</v>
      </c>
    </row>
    <row r="19" spans="1:30" s="97" customFormat="1" ht="12" x14ac:dyDescent="0.15">
      <c r="A19" s="57" t="s">
        <v>53</v>
      </c>
      <c r="B19" s="99">
        <v>14.7</v>
      </c>
      <c r="C19" s="97">
        <v>0.8</v>
      </c>
      <c r="D19" s="97">
        <v>300.2</v>
      </c>
      <c r="E19" s="97">
        <v>293.8</v>
      </c>
      <c r="F19" s="97">
        <v>45.6</v>
      </c>
      <c r="G19" s="97">
        <v>57.5</v>
      </c>
      <c r="H19" s="97">
        <v>6.7</v>
      </c>
      <c r="I19" s="97">
        <v>11.9</v>
      </c>
      <c r="J19" s="97">
        <v>7.1</v>
      </c>
      <c r="K19" s="97">
        <v>4.4000000000000004</v>
      </c>
      <c r="L19" s="97">
        <v>20.2</v>
      </c>
      <c r="M19" s="97">
        <v>264.10000000000002</v>
      </c>
      <c r="N19" s="97">
        <v>1.2</v>
      </c>
      <c r="O19" s="97">
        <v>143.5</v>
      </c>
      <c r="P19" s="97">
        <v>103.5</v>
      </c>
      <c r="Q19" s="97">
        <v>178</v>
      </c>
      <c r="R19" s="97">
        <v>134</v>
      </c>
      <c r="S19" s="97">
        <v>26.6</v>
      </c>
      <c r="T19" s="98">
        <v>0.8</v>
      </c>
      <c r="U19" s="97">
        <v>2.8</v>
      </c>
      <c r="V19" s="97">
        <v>29.3</v>
      </c>
      <c r="W19" s="98" t="s">
        <v>19</v>
      </c>
      <c r="X19" s="98">
        <v>0.8</v>
      </c>
      <c r="Y19" s="97">
        <v>1.2</v>
      </c>
      <c r="Z19" s="97">
        <v>53.1</v>
      </c>
      <c r="AA19" s="97">
        <v>45.6</v>
      </c>
      <c r="AB19" s="97">
        <v>51.2</v>
      </c>
      <c r="AC19" s="97">
        <v>26.6</v>
      </c>
      <c r="AD19" s="97">
        <v>20.6</v>
      </c>
    </row>
    <row r="20" spans="1:30" s="97" customFormat="1" ht="12" x14ac:dyDescent="0.15">
      <c r="A20" s="57" t="s">
        <v>52</v>
      </c>
      <c r="B20" s="99">
        <v>14.9</v>
      </c>
      <c r="C20" s="97">
        <v>1.2</v>
      </c>
      <c r="D20" s="97">
        <v>288.8</v>
      </c>
      <c r="E20" s="97">
        <v>281.7</v>
      </c>
      <c r="F20" s="97">
        <v>46</v>
      </c>
      <c r="G20" s="97">
        <v>54.2</v>
      </c>
      <c r="H20" s="97">
        <v>1.2</v>
      </c>
      <c r="I20" s="97">
        <v>11.8</v>
      </c>
      <c r="J20" s="97">
        <v>8.6</v>
      </c>
      <c r="K20" s="97">
        <v>4.7</v>
      </c>
      <c r="L20" s="97">
        <v>16.899999999999999</v>
      </c>
      <c r="M20" s="97">
        <v>278.2</v>
      </c>
      <c r="N20" s="97">
        <v>3.9</v>
      </c>
      <c r="O20" s="97">
        <v>149.69999999999999</v>
      </c>
      <c r="P20" s="97">
        <v>101.8</v>
      </c>
      <c r="Q20" s="97">
        <v>192.9</v>
      </c>
      <c r="R20" s="97">
        <v>131.19999999999999</v>
      </c>
      <c r="S20" s="97">
        <v>26.3</v>
      </c>
      <c r="T20" s="98">
        <v>1.2</v>
      </c>
      <c r="U20" s="97">
        <v>2</v>
      </c>
      <c r="V20" s="97">
        <v>27.9</v>
      </c>
      <c r="W20" s="98" t="s">
        <v>19</v>
      </c>
      <c r="X20" s="98">
        <v>1.2</v>
      </c>
      <c r="Y20" s="98" t="s">
        <v>19</v>
      </c>
      <c r="Z20" s="97">
        <v>64.8</v>
      </c>
      <c r="AA20" s="97">
        <v>53.4</v>
      </c>
      <c r="AB20" s="97">
        <v>50.7</v>
      </c>
      <c r="AC20" s="97">
        <v>31.4</v>
      </c>
      <c r="AD20" s="97">
        <v>15.3</v>
      </c>
    </row>
    <row r="21" spans="1:30" s="97" customFormat="1" ht="12" x14ac:dyDescent="0.15">
      <c r="A21" s="57" t="s">
        <v>51</v>
      </c>
      <c r="B21" s="99">
        <v>14.9</v>
      </c>
      <c r="C21" s="97">
        <v>0.8</v>
      </c>
      <c r="D21" s="97">
        <v>318.3</v>
      </c>
      <c r="E21" s="97">
        <v>312.7</v>
      </c>
      <c r="F21" s="97">
        <v>46.8</v>
      </c>
      <c r="G21" s="97">
        <v>57.8</v>
      </c>
      <c r="H21" s="97">
        <v>5.0999999999999996</v>
      </c>
      <c r="I21" s="97">
        <v>14.6</v>
      </c>
      <c r="J21" s="97">
        <v>9.4</v>
      </c>
      <c r="K21" s="97">
        <v>9.4</v>
      </c>
      <c r="L21" s="97">
        <v>18.899999999999999</v>
      </c>
      <c r="M21" s="97">
        <v>273.39999999999998</v>
      </c>
      <c r="N21" s="97">
        <v>3.5</v>
      </c>
      <c r="O21" s="97">
        <v>155</v>
      </c>
      <c r="P21" s="97">
        <v>90.5</v>
      </c>
      <c r="Q21" s="97">
        <v>193.9</v>
      </c>
      <c r="R21" s="97">
        <v>129.4</v>
      </c>
      <c r="S21" s="97">
        <v>30.3</v>
      </c>
      <c r="T21" s="98">
        <v>0.8</v>
      </c>
      <c r="U21" s="97">
        <v>2</v>
      </c>
      <c r="V21" s="97">
        <v>31.1</v>
      </c>
      <c r="W21" s="98">
        <v>0.4</v>
      </c>
      <c r="X21" s="98">
        <v>0.8</v>
      </c>
      <c r="Y21" s="98">
        <v>0.4</v>
      </c>
      <c r="Z21" s="97">
        <v>83.4</v>
      </c>
      <c r="AA21" s="97">
        <v>75.5</v>
      </c>
      <c r="AB21" s="97">
        <v>54.3</v>
      </c>
      <c r="AC21" s="97">
        <v>32.299999999999997</v>
      </c>
      <c r="AD21" s="97">
        <v>18.5</v>
      </c>
    </row>
    <row r="22" spans="1:30" s="97" customFormat="1" ht="12" x14ac:dyDescent="0.15">
      <c r="A22" s="57" t="s">
        <v>142</v>
      </c>
      <c r="B22" s="99">
        <v>17.7</v>
      </c>
      <c r="C22" s="97">
        <v>0.4</v>
      </c>
      <c r="D22" s="97">
        <v>303.8</v>
      </c>
      <c r="E22" s="97">
        <v>296</v>
      </c>
      <c r="F22" s="97">
        <v>42.5</v>
      </c>
      <c r="G22" s="97">
        <v>52</v>
      </c>
      <c r="H22" s="97">
        <v>2.8</v>
      </c>
      <c r="I22" s="97">
        <v>11</v>
      </c>
      <c r="J22" s="97">
        <v>5.9</v>
      </c>
      <c r="K22" s="97">
        <v>6.3</v>
      </c>
      <c r="L22" s="97">
        <v>22.4</v>
      </c>
      <c r="M22" s="97">
        <v>263.7</v>
      </c>
      <c r="N22" s="97">
        <v>3.9</v>
      </c>
      <c r="O22" s="97">
        <v>150.69999999999999</v>
      </c>
      <c r="P22" s="97">
        <v>84.6</v>
      </c>
      <c r="Q22" s="97">
        <v>200.7</v>
      </c>
      <c r="R22" s="97">
        <v>129.9</v>
      </c>
      <c r="S22" s="97">
        <v>35</v>
      </c>
      <c r="T22" s="98">
        <v>0.8</v>
      </c>
      <c r="U22" s="97">
        <v>2</v>
      </c>
      <c r="V22" s="97">
        <v>32.299999999999997</v>
      </c>
      <c r="W22" s="98" t="s">
        <v>19</v>
      </c>
      <c r="X22" s="98">
        <v>0.4</v>
      </c>
      <c r="Y22" s="98">
        <v>3.1</v>
      </c>
      <c r="Z22" s="97">
        <v>84.2</v>
      </c>
      <c r="AA22" s="97">
        <v>78.3</v>
      </c>
      <c r="AB22" s="97">
        <v>52.7</v>
      </c>
      <c r="AC22" s="97">
        <v>33.1</v>
      </c>
      <c r="AD22" s="97">
        <v>14.6</v>
      </c>
    </row>
    <row r="23" spans="1:30" s="97" customFormat="1" ht="12" x14ac:dyDescent="0.15">
      <c r="A23" s="57" t="s">
        <v>49</v>
      </c>
      <c r="B23" s="99">
        <f>100000*38/253335</f>
        <v>14.999901316438708</v>
      </c>
      <c r="C23" s="97">
        <f>100000*8/253335</f>
        <v>3.1578739613555173</v>
      </c>
      <c r="D23" s="97">
        <f>100000*789/253335</f>
        <v>311.44531943868787</v>
      </c>
      <c r="E23" s="97">
        <f>100000*770/253335</f>
        <v>303.94536878046853</v>
      </c>
      <c r="F23" s="97">
        <f>100000*126/253335</f>
        <v>49.736514891349401</v>
      </c>
      <c r="G23" s="97">
        <f>100000*126/253335</f>
        <v>49.736514891349401</v>
      </c>
      <c r="H23" s="97">
        <f>100000*15/253335</f>
        <v>5.9210136775415947</v>
      </c>
      <c r="I23" s="97">
        <f>100000*34/253335</f>
        <v>13.420964335760949</v>
      </c>
      <c r="J23" s="97">
        <f>100000*22/253335</f>
        <v>8.6841533937276729</v>
      </c>
      <c r="K23" s="97">
        <f>100000*25/253335</f>
        <v>9.8683561292359911</v>
      </c>
      <c r="L23" s="97">
        <f>100000*81/253335</f>
        <v>31.973473858724613</v>
      </c>
      <c r="M23" s="97">
        <f>100000*729/253335</f>
        <v>287.7612647285215</v>
      </c>
      <c r="N23" s="97">
        <f>100000*8/253335</f>
        <v>3.1578739613555173</v>
      </c>
      <c r="O23" s="97">
        <f>100000*430/253335</f>
        <v>169.73572542285905</v>
      </c>
      <c r="P23" s="97">
        <f>100000*245/253335</f>
        <v>96.709890066512713</v>
      </c>
      <c r="Q23" s="97">
        <f>100000*428/253335</f>
        <v>168.94625693252019</v>
      </c>
      <c r="R23" s="97">
        <f>100000*267/253335</f>
        <v>105.3940434602404</v>
      </c>
      <c r="S23" s="97">
        <f>100000*83/253335</f>
        <v>32.762942349063493</v>
      </c>
      <c r="T23" s="98">
        <f>100000*3/253335</f>
        <v>1.1842027355083191</v>
      </c>
      <c r="U23" s="97">
        <f>100000*9/253335</f>
        <v>3.5526082065249569</v>
      </c>
      <c r="V23" s="97">
        <f>100000*85/253335</f>
        <v>33.55241083940237</v>
      </c>
      <c r="W23" s="98" t="s">
        <v>19</v>
      </c>
      <c r="X23" s="98">
        <f>100000*1/253335</f>
        <v>0.39473424516943967</v>
      </c>
      <c r="Y23" s="98">
        <f>100000*6/253335</f>
        <v>2.3684054710166382</v>
      </c>
      <c r="Z23" s="97">
        <f>100000*270/253335</f>
        <v>106.57824619574872</v>
      </c>
      <c r="AA23" s="97">
        <f>100000*254/253335</f>
        <v>100.26249827303768</v>
      </c>
      <c r="AB23" s="97">
        <f>100000*147/253335</f>
        <v>58.025934039907632</v>
      </c>
      <c r="AC23" s="97">
        <f>100000*86/253335</f>
        <v>33.947145084571815</v>
      </c>
      <c r="AD23" s="97">
        <f>100000*52/253335</f>
        <v>20.526180748810862</v>
      </c>
    </row>
    <row r="24" spans="1:30" s="97" customFormat="1" ht="12" x14ac:dyDescent="0.15">
      <c r="A24" s="57" t="s">
        <v>48</v>
      </c>
      <c r="B24" s="99">
        <f>100000*46/253832</f>
        <v>18.122222572410099</v>
      </c>
      <c r="C24" s="97">
        <f>100000*8/253832</f>
        <v>3.1516908821582779</v>
      </c>
      <c r="D24" s="97">
        <f>100000*757/253832</f>
        <v>298.22874972422704</v>
      </c>
      <c r="E24" s="97">
        <f>100000*741/253832</f>
        <v>291.92536795991049</v>
      </c>
      <c r="F24" s="97">
        <f>100000*111/253832</f>
        <v>43.729710989946106</v>
      </c>
      <c r="G24" s="97">
        <f>100000*153/253832</f>
        <v>60.276088121277063</v>
      </c>
      <c r="H24" s="97">
        <f>100000*5/253832</f>
        <v>1.9698068013489236</v>
      </c>
      <c r="I24" s="97">
        <f>100000*56/253832</f>
        <v>22.061836175107945</v>
      </c>
      <c r="J24" s="97">
        <f>100000*24/253832</f>
        <v>9.455072646474834</v>
      </c>
      <c r="K24" s="97">
        <f>100000*18/253832</f>
        <v>7.0913044848561251</v>
      </c>
      <c r="L24" s="97">
        <f>100000*86/253832</f>
        <v>33.880676983201489</v>
      </c>
      <c r="M24" s="97">
        <f>100000*701/253832</f>
        <v>276.1669135491191</v>
      </c>
      <c r="N24" s="97">
        <f>100000*14/253832</f>
        <v>5.5154590437769864</v>
      </c>
      <c r="O24" s="97">
        <f>100000*410/253832</f>
        <v>161.52415771061175</v>
      </c>
      <c r="P24" s="97">
        <f>100000*220/253832</f>
        <v>86.671499259352643</v>
      </c>
      <c r="Q24" s="97">
        <f>100000*434/253832</f>
        <v>170.97923035708658</v>
      </c>
      <c r="R24" s="97">
        <f>100000*275/253832</f>
        <v>108.3393740741908</v>
      </c>
      <c r="S24" s="97">
        <f>100000*74/253832</f>
        <v>29.15314065996407</v>
      </c>
      <c r="T24" s="98">
        <f>100000*2/253832</f>
        <v>0.78792272053956947</v>
      </c>
      <c r="U24" s="97">
        <f>100000*10/253832</f>
        <v>3.9396136026978472</v>
      </c>
      <c r="V24" s="97">
        <f>100000*86/253832</f>
        <v>33.880676983201489</v>
      </c>
      <c r="W24" s="98" t="s">
        <v>19</v>
      </c>
      <c r="X24" s="98" t="s">
        <v>19</v>
      </c>
      <c r="Y24" s="98">
        <f>100000*4/253832</f>
        <v>1.5758454410791389</v>
      </c>
      <c r="Z24" s="97">
        <f>100000*295/253832</f>
        <v>116.21860127958649</v>
      </c>
      <c r="AA24" s="97">
        <f>100000*281/253832</f>
        <v>110.70314223580951</v>
      </c>
      <c r="AB24" s="97">
        <f>100000*131/253832</f>
        <v>51.6089381953418</v>
      </c>
      <c r="AC24" s="97">
        <f>100000*77/253832</f>
        <v>30.335024740773424</v>
      </c>
      <c r="AD24" s="97">
        <f>100000*42/253832</f>
        <v>16.54637713133096</v>
      </c>
    </row>
    <row r="25" spans="1:30" s="97" customFormat="1" ht="12" x14ac:dyDescent="0.15">
      <c r="A25" s="57" t="s">
        <v>141</v>
      </c>
      <c r="B25" s="99">
        <v>14.2</v>
      </c>
      <c r="C25" s="97">
        <v>0.8</v>
      </c>
      <c r="D25" s="97">
        <v>309.2</v>
      </c>
      <c r="E25" s="97">
        <v>300.89999999999998</v>
      </c>
      <c r="F25" s="97">
        <v>43.4</v>
      </c>
      <c r="G25" s="97">
        <v>50.9</v>
      </c>
      <c r="H25" s="97">
        <v>4.3</v>
      </c>
      <c r="I25" s="97">
        <v>13.8</v>
      </c>
      <c r="J25" s="97">
        <v>6.7</v>
      </c>
      <c r="K25" s="97">
        <v>12.6</v>
      </c>
      <c r="L25" s="97">
        <v>44.6</v>
      </c>
      <c r="M25" s="97">
        <v>263</v>
      </c>
      <c r="N25" s="97">
        <v>3.9</v>
      </c>
      <c r="O25" s="97">
        <v>152.4</v>
      </c>
      <c r="P25" s="97">
        <v>85.3</v>
      </c>
      <c r="Q25" s="97">
        <v>160.30000000000001</v>
      </c>
      <c r="R25" s="97">
        <v>90</v>
      </c>
      <c r="S25" s="97">
        <v>38.700000000000003</v>
      </c>
      <c r="T25" s="98">
        <v>0.8</v>
      </c>
      <c r="U25" s="97">
        <v>5.5</v>
      </c>
      <c r="V25" s="97">
        <v>35.1</v>
      </c>
      <c r="W25" s="98" t="s">
        <v>19</v>
      </c>
      <c r="X25" s="98">
        <v>1.6</v>
      </c>
      <c r="Y25" s="98">
        <v>2.4</v>
      </c>
      <c r="Z25" s="97">
        <v>118.5</v>
      </c>
      <c r="AA25" s="97">
        <v>113.3</v>
      </c>
      <c r="AB25" s="97">
        <v>44.6</v>
      </c>
      <c r="AC25" s="97">
        <v>26.1</v>
      </c>
      <c r="AD25" s="97">
        <v>14.6</v>
      </c>
    </row>
    <row r="26" spans="1:30" s="97" customFormat="1" ht="12" x14ac:dyDescent="0.15">
      <c r="A26" s="57" t="s">
        <v>140</v>
      </c>
      <c r="B26" s="99">
        <v>15.1</v>
      </c>
      <c r="C26" s="97">
        <v>1.6</v>
      </c>
      <c r="D26" s="97">
        <v>328.8</v>
      </c>
      <c r="E26" s="97">
        <v>317.3</v>
      </c>
      <c r="F26" s="97">
        <v>40.9</v>
      </c>
      <c r="G26" s="97">
        <v>61.9</v>
      </c>
      <c r="H26" s="97">
        <v>4.4000000000000004</v>
      </c>
      <c r="I26" s="97">
        <v>10.7</v>
      </c>
      <c r="J26" s="97">
        <v>6.3</v>
      </c>
      <c r="K26" s="97">
        <v>13.5</v>
      </c>
      <c r="L26" s="97">
        <v>53.6</v>
      </c>
      <c r="M26" s="97">
        <v>282.39999999999998</v>
      </c>
      <c r="N26" s="97">
        <v>6</v>
      </c>
      <c r="O26" s="97">
        <v>166.6</v>
      </c>
      <c r="P26" s="97">
        <v>89.6</v>
      </c>
      <c r="Q26" s="97">
        <v>145.19999999999999</v>
      </c>
      <c r="R26" s="97">
        <v>66.2</v>
      </c>
      <c r="S26" s="97">
        <v>34.5</v>
      </c>
      <c r="T26" s="98">
        <v>2.4</v>
      </c>
      <c r="U26" s="97">
        <v>3.6</v>
      </c>
      <c r="V26" s="97">
        <v>31.7</v>
      </c>
      <c r="W26" s="98" t="s">
        <v>97</v>
      </c>
      <c r="X26" s="98">
        <v>1.2</v>
      </c>
      <c r="Y26" s="98">
        <v>1.2</v>
      </c>
      <c r="Z26" s="97">
        <v>137.6</v>
      </c>
      <c r="AA26" s="97">
        <v>132.9</v>
      </c>
      <c r="AB26" s="97">
        <v>51.2</v>
      </c>
      <c r="AC26" s="97">
        <v>28.2</v>
      </c>
      <c r="AD26" s="97">
        <v>17.899999999999999</v>
      </c>
    </row>
    <row r="27" spans="1:30" s="97" customFormat="1" ht="12" x14ac:dyDescent="0.15">
      <c r="A27" s="57" t="s">
        <v>45</v>
      </c>
      <c r="B27" s="99">
        <v>13.5</v>
      </c>
      <c r="C27" s="97">
        <v>1.2</v>
      </c>
      <c r="D27" s="97">
        <v>309.60000000000002</v>
      </c>
      <c r="E27" s="97">
        <v>300.8</v>
      </c>
      <c r="F27" s="97">
        <v>40.6</v>
      </c>
      <c r="G27" s="97">
        <v>59.4</v>
      </c>
      <c r="H27" s="97">
        <v>2.4</v>
      </c>
      <c r="I27" s="97">
        <v>16.7</v>
      </c>
      <c r="J27" s="97">
        <v>9.1999999999999993</v>
      </c>
      <c r="K27" s="97">
        <v>13.9</v>
      </c>
      <c r="L27" s="97">
        <v>56.2</v>
      </c>
      <c r="M27" s="97">
        <v>272.10000000000002</v>
      </c>
      <c r="N27" s="97">
        <v>5.2</v>
      </c>
      <c r="O27" s="97">
        <v>163.30000000000001</v>
      </c>
      <c r="P27" s="97">
        <v>82.5</v>
      </c>
      <c r="Q27" s="97">
        <v>154.19999999999999</v>
      </c>
      <c r="R27" s="97">
        <v>70.5</v>
      </c>
      <c r="S27" s="97">
        <v>41.4</v>
      </c>
      <c r="T27" s="98">
        <v>4</v>
      </c>
      <c r="U27" s="97">
        <v>7.2</v>
      </c>
      <c r="V27" s="97">
        <v>33.5</v>
      </c>
      <c r="W27" s="98" t="s">
        <v>97</v>
      </c>
      <c r="X27" s="98" t="s">
        <v>97</v>
      </c>
      <c r="Y27" s="98">
        <v>3.2</v>
      </c>
      <c r="Z27" s="97">
        <v>156.19999999999999</v>
      </c>
      <c r="AA27" s="97">
        <v>148.6</v>
      </c>
      <c r="AB27" s="97">
        <v>46.2</v>
      </c>
      <c r="AC27" s="97">
        <v>29.5</v>
      </c>
      <c r="AD27" s="97">
        <v>13.5</v>
      </c>
    </row>
    <row r="28" spans="1:30" s="97" customFormat="1" ht="12" x14ac:dyDescent="0.15">
      <c r="A28" s="57" t="s">
        <v>333</v>
      </c>
      <c r="B28" s="99">
        <v>9.6</v>
      </c>
      <c r="C28" s="97">
        <v>0.8</v>
      </c>
      <c r="D28" s="97">
        <v>326.5</v>
      </c>
      <c r="E28" s="97">
        <v>315.2</v>
      </c>
      <c r="F28" s="97">
        <v>33.299999999999997</v>
      </c>
      <c r="G28" s="97">
        <v>56.6</v>
      </c>
      <c r="H28" s="97">
        <v>3.6</v>
      </c>
      <c r="I28" s="97">
        <v>11.6</v>
      </c>
      <c r="J28" s="97">
        <v>6</v>
      </c>
      <c r="K28" s="97">
        <v>26.1</v>
      </c>
      <c r="L28" s="97">
        <v>59.8</v>
      </c>
      <c r="M28" s="97">
        <v>296.39999999999998</v>
      </c>
      <c r="N28" s="97">
        <v>3.6</v>
      </c>
      <c r="O28" s="97">
        <v>182.1</v>
      </c>
      <c r="P28" s="97">
        <v>88.2</v>
      </c>
      <c r="Q28" s="97">
        <v>143.6</v>
      </c>
      <c r="R28" s="97">
        <v>75.8</v>
      </c>
      <c r="S28" s="97">
        <v>36.9</v>
      </c>
      <c r="T28" s="98">
        <v>1.2</v>
      </c>
      <c r="U28" s="97">
        <v>5.2</v>
      </c>
      <c r="V28" s="97">
        <v>33.299999999999997</v>
      </c>
      <c r="W28" s="98" t="s">
        <v>19</v>
      </c>
      <c r="X28" s="98" t="s">
        <v>19</v>
      </c>
      <c r="Y28" s="98">
        <v>1.2</v>
      </c>
      <c r="Z28" s="97">
        <v>185.7</v>
      </c>
      <c r="AA28" s="97">
        <v>178.9</v>
      </c>
      <c r="AB28" s="97">
        <v>47.3</v>
      </c>
      <c r="AC28" s="97">
        <v>28.5</v>
      </c>
      <c r="AD28" s="97">
        <v>13.6</v>
      </c>
    </row>
    <row r="29" spans="1:30" s="93" customFormat="1" ht="12" x14ac:dyDescent="0.4">
      <c r="A29" s="383"/>
      <c r="B29" s="96"/>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row>
    <row r="30" spans="1:30" s="93" customFormat="1" ht="12" x14ac:dyDescent="0.4">
      <c r="A30" s="3" t="s">
        <v>139</v>
      </c>
      <c r="B30" s="3"/>
      <c r="N30" s="94"/>
    </row>
    <row r="31" spans="1:30" s="93" customFormat="1" ht="12" x14ac:dyDescent="0.4">
      <c r="A31" s="3" t="s">
        <v>138</v>
      </c>
      <c r="B31" s="3"/>
      <c r="N31" s="94"/>
    </row>
    <row r="33" spans="2:9" x14ac:dyDescent="0.15">
      <c r="B33" s="92"/>
      <c r="C33" s="372"/>
      <c r="D33" s="384"/>
      <c r="E33" s="384"/>
      <c r="F33" s="384"/>
      <c r="G33" s="384"/>
      <c r="H33" s="384"/>
      <c r="I33" s="384"/>
    </row>
    <row r="34" spans="2:9" x14ac:dyDescent="0.15">
      <c r="B34" s="91"/>
      <c r="C34" s="372"/>
      <c r="E34" s="89"/>
    </row>
  </sheetData>
  <mergeCells count="30">
    <mergeCell ref="A5:A9"/>
    <mergeCell ref="C6:C9"/>
    <mergeCell ref="J6:J9"/>
    <mergeCell ref="K5:K9"/>
    <mergeCell ref="W5:W9"/>
    <mergeCell ref="L5:L9"/>
    <mergeCell ref="B5:B9"/>
    <mergeCell ref="D5:D9"/>
    <mergeCell ref="E6:E9"/>
    <mergeCell ref="H5:H9"/>
    <mergeCell ref="I5:I9"/>
    <mergeCell ref="F7:F9"/>
    <mergeCell ref="G7:G9"/>
    <mergeCell ref="U5:U9"/>
    <mergeCell ref="V5:V9"/>
    <mergeCell ref="M5:M9"/>
    <mergeCell ref="N6:N9"/>
    <mergeCell ref="O6:O9"/>
    <mergeCell ref="P6:P9"/>
    <mergeCell ref="AC6:AC9"/>
    <mergeCell ref="AD6:AD9"/>
    <mergeCell ref="Y5:Y9"/>
    <mergeCell ref="Z5:Z9"/>
    <mergeCell ref="AA6:AA9"/>
    <mergeCell ref="AB5:AB9"/>
    <mergeCell ref="X5:X9"/>
    <mergeCell ref="Q5:Q9"/>
    <mergeCell ref="R6:R9"/>
    <mergeCell ref="S5:S9"/>
    <mergeCell ref="T5:T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B12" sqref="B12"/>
    </sheetView>
  </sheetViews>
  <sheetFormatPr defaultRowHeight="18.75" customHeight="1" x14ac:dyDescent="0.15"/>
  <cols>
    <col min="1" max="1" width="14.875" style="384" customWidth="1"/>
    <col min="2" max="8" width="11" style="384" customWidth="1"/>
    <col min="9" max="256" width="9" style="384"/>
    <col min="257" max="257" width="14.875" style="384" customWidth="1"/>
    <col min="258" max="264" width="11" style="384" customWidth="1"/>
    <col min="265" max="512" width="9" style="384"/>
    <col min="513" max="513" width="14.875" style="384" customWidth="1"/>
    <col min="514" max="520" width="11" style="384" customWidth="1"/>
    <col min="521" max="768" width="9" style="384"/>
    <col min="769" max="769" width="14.875" style="384" customWidth="1"/>
    <col min="770" max="776" width="11" style="384" customWidth="1"/>
    <col min="777" max="1024" width="9" style="384"/>
    <col min="1025" max="1025" width="14.875" style="384" customWidth="1"/>
    <col min="1026" max="1032" width="11" style="384" customWidth="1"/>
    <col min="1033" max="1280" width="9" style="384"/>
    <col min="1281" max="1281" width="14.875" style="384" customWidth="1"/>
    <col min="1282" max="1288" width="11" style="384" customWidth="1"/>
    <col min="1289" max="1536" width="9" style="384"/>
    <col min="1537" max="1537" width="14.875" style="384" customWidth="1"/>
    <col min="1538" max="1544" width="11" style="384" customWidth="1"/>
    <col min="1545" max="1792" width="9" style="384"/>
    <col min="1793" max="1793" width="14.875" style="384" customWidth="1"/>
    <col min="1794" max="1800" width="11" style="384" customWidth="1"/>
    <col min="1801" max="2048" width="9" style="384"/>
    <col min="2049" max="2049" width="14.875" style="384" customWidth="1"/>
    <col min="2050" max="2056" width="11" style="384" customWidth="1"/>
    <col min="2057" max="2304" width="9" style="384"/>
    <col min="2305" max="2305" width="14.875" style="384" customWidth="1"/>
    <col min="2306" max="2312" width="11" style="384" customWidth="1"/>
    <col min="2313" max="2560" width="9" style="384"/>
    <col min="2561" max="2561" width="14.875" style="384" customWidth="1"/>
    <col min="2562" max="2568" width="11" style="384" customWidth="1"/>
    <col min="2569" max="2816" width="9" style="384"/>
    <col min="2817" max="2817" width="14.875" style="384" customWidth="1"/>
    <col min="2818" max="2824" width="11" style="384" customWidth="1"/>
    <col min="2825" max="3072" width="9" style="384"/>
    <col min="3073" max="3073" width="14.875" style="384" customWidth="1"/>
    <col min="3074" max="3080" width="11" style="384" customWidth="1"/>
    <col min="3081" max="3328" width="9" style="384"/>
    <col min="3329" max="3329" width="14.875" style="384" customWidth="1"/>
    <col min="3330" max="3336" width="11" style="384" customWidth="1"/>
    <col min="3337" max="3584" width="9" style="384"/>
    <col min="3585" max="3585" width="14.875" style="384" customWidth="1"/>
    <col min="3586" max="3592" width="11" style="384" customWidth="1"/>
    <col min="3593" max="3840" width="9" style="384"/>
    <col min="3841" max="3841" width="14.875" style="384" customWidth="1"/>
    <col min="3842" max="3848" width="11" style="384" customWidth="1"/>
    <col min="3849" max="4096" width="9" style="384"/>
    <col min="4097" max="4097" width="14.875" style="384" customWidth="1"/>
    <col min="4098" max="4104" width="11" style="384" customWidth="1"/>
    <col min="4105" max="4352" width="9" style="384"/>
    <col min="4353" max="4353" width="14.875" style="384" customWidth="1"/>
    <col min="4354" max="4360" width="11" style="384" customWidth="1"/>
    <col min="4361" max="4608" width="9" style="384"/>
    <col min="4609" max="4609" width="14.875" style="384" customWidth="1"/>
    <col min="4610" max="4616" width="11" style="384" customWidth="1"/>
    <col min="4617" max="4864" width="9" style="384"/>
    <col min="4865" max="4865" width="14.875" style="384" customWidth="1"/>
    <col min="4866" max="4872" width="11" style="384" customWidth="1"/>
    <col min="4873" max="5120" width="9" style="384"/>
    <col min="5121" max="5121" width="14.875" style="384" customWidth="1"/>
    <col min="5122" max="5128" width="11" style="384" customWidth="1"/>
    <col min="5129" max="5376" width="9" style="384"/>
    <col min="5377" max="5377" width="14.875" style="384" customWidth="1"/>
    <col min="5378" max="5384" width="11" style="384" customWidth="1"/>
    <col min="5385" max="5632" width="9" style="384"/>
    <col min="5633" max="5633" width="14.875" style="384" customWidth="1"/>
    <col min="5634" max="5640" width="11" style="384" customWidth="1"/>
    <col min="5641" max="5888" width="9" style="384"/>
    <col min="5889" max="5889" width="14.875" style="384" customWidth="1"/>
    <col min="5890" max="5896" width="11" style="384" customWidth="1"/>
    <col min="5897" max="6144" width="9" style="384"/>
    <col min="6145" max="6145" width="14.875" style="384" customWidth="1"/>
    <col min="6146" max="6152" width="11" style="384" customWidth="1"/>
    <col min="6153" max="6400" width="9" style="384"/>
    <col min="6401" max="6401" width="14.875" style="384" customWidth="1"/>
    <col min="6402" max="6408" width="11" style="384" customWidth="1"/>
    <col min="6409" max="6656" width="9" style="384"/>
    <col min="6657" max="6657" width="14.875" style="384" customWidth="1"/>
    <col min="6658" max="6664" width="11" style="384" customWidth="1"/>
    <col min="6665" max="6912" width="9" style="384"/>
    <col min="6913" max="6913" width="14.875" style="384" customWidth="1"/>
    <col min="6914" max="6920" width="11" style="384" customWidth="1"/>
    <col min="6921" max="7168" width="9" style="384"/>
    <col min="7169" max="7169" width="14.875" style="384" customWidth="1"/>
    <col min="7170" max="7176" width="11" style="384" customWidth="1"/>
    <col min="7177" max="7424" width="9" style="384"/>
    <col min="7425" max="7425" width="14.875" style="384" customWidth="1"/>
    <col min="7426" max="7432" width="11" style="384" customWidth="1"/>
    <col min="7433" max="7680" width="9" style="384"/>
    <col min="7681" max="7681" width="14.875" style="384" customWidth="1"/>
    <col min="7682" max="7688" width="11" style="384" customWidth="1"/>
    <col min="7689" max="7936" width="9" style="384"/>
    <col min="7937" max="7937" width="14.875" style="384" customWidth="1"/>
    <col min="7938" max="7944" width="11" style="384" customWidth="1"/>
    <col min="7945" max="8192" width="9" style="384"/>
    <col min="8193" max="8193" width="14.875" style="384" customWidth="1"/>
    <col min="8194" max="8200" width="11" style="384" customWidth="1"/>
    <col min="8201" max="8448" width="9" style="384"/>
    <col min="8449" max="8449" width="14.875" style="384" customWidth="1"/>
    <col min="8450" max="8456" width="11" style="384" customWidth="1"/>
    <col min="8457" max="8704" width="9" style="384"/>
    <col min="8705" max="8705" width="14.875" style="384" customWidth="1"/>
    <col min="8706" max="8712" width="11" style="384" customWidth="1"/>
    <col min="8713" max="8960" width="9" style="384"/>
    <col min="8961" max="8961" width="14.875" style="384" customWidth="1"/>
    <col min="8962" max="8968" width="11" style="384" customWidth="1"/>
    <col min="8969" max="9216" width="9" style="384"/>
    <col min="9217" max="9217" width="14.875" style="384" customWidth="1"/>
    <col min="9218" max="9224" width="11" style="384" customWidth="1"/>
    <col min="9225" max="9472" width="9" style="384"/>
    <col min="9473" max="9473" width="14.875" style="384" customWidth="1"/>
    <col min="9474" max="9480" width="11" style="384" customWidth="1"/>
    <col min="9481" max="9728" width="9" style="384"/>
    <col min="9729" max="9729" width="14.875" style="384" customWidth="1"/>
    <col min="9730" max="9736" width="11" style="384" customWidth="1"/>
    <col min="9737" max="9984" width="9" style="384"/>
    <col min="9985" max="9985" width="14.875" style="384" customWidth="1"/>
    <col min="9986" max="9992" width="11" style="384" customWidth="1"/>
    <col min="9993" max="10240" width="9" style="384"/>
    <col min="10241" max="10241" width="14.875" style="384" customWidth="1"/>
    <col min="10242" max="10248" width="11" style="384" customWidth="1"/>
    <col min="10249" max="10496" width="9" style="384"/>
    <col min="10497" max="10497" width="14.875" style="384" customWidth="1"/>
    <col min="10498" max="10504" width="11" style="384" customWidth="1"/>
    <col min="10505" max="10752" width="9" style="384"/>
    <col min="10753" max="10753" width="14.875" style="384" customWidth="1"/>
    <col min="10754" max="10760" width="11" style="384" customWidth="1"/>
    <col min="10761" max="11008" width="9" style="384"/>
    <col min="11009" max="11009" width="14.875" style="384" customWidth="1"/>
    <col min="11010" max="11016" width="11" style="384" customWidth="1"/>
    <col min="11017" max="11264" width="9" style="384"/>
    <col min="11265" max="11265" width="14.875" style="384" customWidth="1"/>
    <col min="11266" max="11272" width="11" style="384" customWidth="1"/>
    <col min="11273" max="11520" width="9" style="384"/>
    <col min="11521" max="11521" width="14.875" style="384" customWidth="1"/>
    <col min="11522" max="11528" width="11" style="384" customWidth="1"/>
    <col min="11529" max="11776" width="9" style="384"/>
    <col min="11777" max="11777" width="14.875" style="384" customWidth="1"/>
    <col min="11778" max="11784" width="11" style="384" customWidth="1"/>
    <col min="11785" max="12032" width="9" style="384"/>
    <col min="12033" max="12033" width="14.875" style="384" customWidth="1"/>
    <col min="12034" max="12040" width="11" style="384" customWidth="1"/>
    <col min="12041" max="12288" width="9" style="384"/>
    <col min="12289" max="12289" width="14.875" style="384" customWidth="1"/>
    <col min="12290" max="12296" width="11" style="384" customWidth="1"/>
    <col min="12297" max="12544" width="9" style="384"/>
    <col min="12545" max="12545" width="14.875" style="384" customWidth="1"/>
    <col min="12546" max="12552" width="11" style="384" customWidth="1"/>
    <col min="12553" max="12800" width="9" style="384"/>
    <col min="12801" max="12801" width="14.875" style="384" customWidth="1"/>
    <col min="12802" max="12808" width="11" style="384" customWidth="1"/>
    <col min="12809" max="13056" width="9" style="384"/>
    <col min="13057" max="13057" width="14.875" style="384" customWidth="1"/>
    <col min="13058" max="13064" width="11" style="384" customWidth="1"/>
    <col min="13065" max="13312" width="9" style="384"/>
    <col min="13313" max="13313" width="14.875" style="384" customWidth="1"/>
    <col min="13314" max="13320" width="11" style="384" customWidth="1"/>
    <col min="13321" max="13568" width="9" style="384"/>
    <col min="13569" max="13569" width="14.875" style="384" customWidth="1"/>
    <col min="13570" max="13576" width="11" style="384" customWidth="1"/>
    <col min="13577" max="13824" width="9" style="384"/>
    <col min="13825" max="13825" width="14.875" style="384" customWidth="1"/>
    <col min="13826" max="13832" width="11" style="384" customWidth="1"/>
    <col min="13833" max="14080" width="9" style="384"/>
    <col min="14081" max="14081" width="14.875" style="384" customWidth="1"/>
    <col min="14082" max="14088" width="11" style="384" customWidth="1"/>
    <col min="14089" max="14336" width="9" style="384"/>
    <col min="14337" max="14337" width="14.875" style="384" customWidth="1"/>
    <col min="14338" max="14344" width="11" style="384" customWidth="1"/>
    <col min="14345" max="14592" width="9" style="384"/>
    <col min="14593" max="14593" width="14.875" style="384" customWidth="1"/>
    <col min="14594" max="14600" width="11" style="384" customWidth="1"/>
    <col min="14601" max="14848" width="9" style="384"/>
    <col min="14849" max="14849" width="14.875" style="384" customWidth="1"/>
    <col min="14850" max="14856" width="11" style="384" customWidth="1"/>
    <col min="14857" max="15104" width="9" style="384"/>
    <col min="15105" max="15105" width="14.875" style="384" customWidth="1"/>
    <col min="15106" max="15112" width="11" style="384" customWidth="1"/>
    <col min="15113" max="15360" width="9" style="384"/>
    <col min="15361" max="15361" width="14.875" style="384" customWidth="1"/>
    <col min="15362" max="15368" width="11" style="384" customWidth="1"/>
    <col min="15369" max="15616" width="9" style="384"/>
    <col min="15617" max="15617" width="14.875" style="384" customWidth="1"/>
    <col min="15618" max="15624" width="11" style="384" customWidth="1"/>
    <col min="15625" max="15872" width="9" style="384"/>
    <col min="15873" max="15873" width="14.875" style="384" customWidth="1"/>
    <col min="15874" max="15880" width="11" style="384" customWidth="1"/>
    <col min="15881" max="16128" width="9" style="384"/>
    <col min="16129" max="16129" width="14.875" style="384" customWidth="1"/>
    <col min="16130" max="16136" width="11" style="384" customWidth="1"/>
    <col min="16137" max="16384" width="9" style="384"/>
  </cols>
  <sheetData>
    <row r="1" spans="1:8" ht="18.75" customHeight="1" x14ac:dyDescent="0.2">
      <c r="A1" s="385" t="s">
        <v>184</v>
      </c>
    </row>
    <row r="3" spans="1:8" s="120" customFormat="1" ht="18.75" customHeight="1" x14ac:dyDescent="0.15">
      <c r="A3" s="340" t="s">
        <v>69</v>
      </c>
      <c r="B3" s="336" t="s">
        <v>37</v>
      </c>
      <c r="C3" s="342" t="s">
        <v>183</v>
      </c>
      <c r="D3" s="336" t="s">
        <v>182</v>
      </c>
      <c r="E3" s="336" t="s">
        <v>181</v>
      </c>
      <c r="F3" s="336" t="s">
        <v>180</v>
      </c>
      <c r="G3" s="336" t="s">
        <v>179</v>
      </c>
      <c r="H3" s="338" t="s">
        <v>178</v>
      </c>
    </row>
    <row r="4" spans="1:8" s="21" customFormat="1" ht="18.75" customHeight="1" x14ac:dyDescent="0.15">
      <c r="A4" s="341"/>
      <c r="B4" s="337"/>
      <c r="C4" s="343"/>
      <c r="D4" s="337"/>
      <c r="E4" s="337"/>
      <c r="F4" s="337"/>
      <c r="G4" s="337"/>
      <c r="H4" s="339"/>
    </row>
    <row r="5" spans="1:8" s="21" customFormat="1" ht="18.75" customHeight="1" x14ac:dyDescent="0.15">
      <c r="A5" s="116"/>
      <c r="B5" s="119"/>
      <c r="C5" s="116"/>
      <c r="D5" s="36"/>
      <c r="E5" s="116"/>
      <c r="F5" s="116"/>
      <c r="G5" s="386"/>
      <c r="H5" s="116"/>
    </row>
    <row r="6" spans="1:8" s="112" customFormat="1" ht="18.75" customHeight="1" x14ac:dyDescent="0.15">
      <c r="A6" s="115" t="s">
        <v>177</v>
      </c>
      <c r="B6" s="118" t="s">
        <v>97</v>
      </c>
      <c r="C6" s="117" t="s">
        <v>97</v>
      </c>
      <c r="D6" s="117" t="s">
        <v>97</v>
      </c>
      <c r="E6" s="117" t="s">
        <v>97</v>
      </c>
      <c r="F6" s="117" t="s">
        <v>97</v>
      </c>
      <c r="G6" s="117" t="s">
        <v>97</v>
      </c>
      <c r="H6" s="117" t="s">
        <v>97</v>
      </c>
    </row>
    <row r="7" spans="1:8" s="112" customFormat="1" ht="18.75" customHeight="1" x14ac:dyDescent="0.15">
      <c r="A7" s="116" t="s">
        <v>176</v>
      </c>
      <c r="B7" s="114" t="s">
        <v>97</v>
      </c>
      <c r="C7" s="113" t="s">
        <v>97</v>
      </c>
      <c r="D7" s="113" t="s">
        <v>97</v>
      </c>
      <c r="E7" s="113" t="s">
        <v>97</v>
      </c>
      <c r="F7" s="113" t="s">
        <v>97</v>
      </c>
      <c r="G7" s="113" t="s">
        <v>97</v>
      </c>
      <c r="H7" s="113" t="s">
        <v>97</v>
      </c>
    </row>
    <row r="8" spans="1:8" s="112" customFormat="1" ht="18.75" customHeight="1" x14ac:dyDescent="0.15">
      <c r="A8" s="115" t="s">
        <v>101</v>
      </c>
      <c r="B8" s="114">
        <v>1</v>
      </c>
      <c r="C8" s="113">
        <v>1</v>
      </c>
      <c r="D8" s="113" t="s">
        <v>97</v>
      </c>
      <c r="E8" s="113" t="s">
        <v>97</v>
      </c>
      <c r="F8" s="113" t="s">
        <v>97</v>
      </c>
      <c r="G8" s="113" t="s">
        <v>97</v>
      </c>
      <c r="H8" s="113" t="s">
        <v>97</v>
      </c>
    </row>
    <row r="9" spans="1:8" s="112" customFormat="1" ht="18.75" customHeight="1" x14ac:dyDescent="0.15">
      <c r="A9" s="116" t="s">
        <v>100</v>
      </c>
      <c r="B9" s="114" t="s">
        <v>97</v>
      </c>
      <c r="C9" s="113" t="s">
        <v>97</v>
      </c>
      <c r="D9" s="113" t="s">
        <v>97</v>
      </c>
      <c r="E9" s="113" t="s">
        <v>97</v>
      </c>
      <c r="F9" s="113" t="s">
        <v>97</v>
      </c>
      <c r="G9" s="113" t="s">
        <v>97</v>
      </c>
      <c r="H9" s="113" t="s">
        <v>97</v>
      </c>
    </row>
    <row r="10" spans="1:8" s="112" customFormat="1" ht="18.75" customHeight="1" x14ac:dyDescent="0.15">
      <c r="A10" s="115" t="s">
        <v>99</v>
      </c>
      <c r="B10" s="114">
        <v>1</v>
      </c>
      <c r="C10" s="113">
        <v>0</v>
      </c>
      <c r="D10" s="113">
        <v>1</v>
      </c>
      <c r="E10" s="113">
        <v>0</v>
      </c>
      <c r="F10" s="113">
        <v>0</v>
      </c>
      <c r="G10" s="113">
        <v>0</v>
      </c>
      <c r="H10" s="113">
        <v>0</v>
      </c>
    </row>
    <row r="11" spans="1:8" s="112" customFormat="1" ht="18.75" customHeight="1" x14ac:dyDescent="0.15">
      <c r="A11" s="115">
        <v>30</v>
      </c>
      <c r="B11" s="114">
        <v>0</v>
      </c>
      <c r="C11" s="113">
        <v>0</v>
      </c>
      <c r="D11" s="113">
        <v>0</v>
      </c>
      <c r="E11" s="113">
        <v>0</v>
      </c>
      <c r="F11" s="113">
        <v>0</v>
      </c>
      <c r="G11" s="113">
        <v>0</v>
      </c>
      <c r="H11" s="113">
        <v>0</v>
      </c>
    </row>
    <row r="12" spans="1:8" s="112" customFormat="1" ht="18.75" customHeight="1" x14ac:dyDescent="0.15">
      <c r="A12" s="115" t="s">
        <v>333</v>
      </c>
      <c r="B12" s="114">
        <v>0</v>
      </c>
      <c r="C12" s="113">
        <v>0</v>
      </c>
      <c r="D12" s="113">
        <v>0</v>
      </c>
      <c r="E12" s="113">
        <v>0</v>
      </c>
      <c r="F12" s="113">
        <v>0</v>
      </c>
      <c r="G12" s="113">
        <v>0</v>
      </c>
      <c r="H12" s="113">
        <v>0</v>
      </c>
    </row>
    <row r="13" spans="1:8" s="112" customFormat="1" ht="18.75" customHeight="1" x14ac:dyDescent="0.15">
      <c r="A13" s="115">
        <v>2</v>
      </c>
      <c r="B13" s="114">
        <v>0</v>
      </c>
      <c r="C13" s="113">
        <v>0</v>
      </c>
      <c r="D13" s="113">
        <v>0</v>
      </c>
      <c r="E13" s="113">
        <v>0</v>
      </c>
      <c r="F13" s="113">
        <v>0</v>
      </c>
      <c r="G13" s="113">
        <v>0</v>
      </c>
      <c r="H13" s="113">
        <v>0</v>
      </c>
    </row>
    <row r="14" spans="1:8" s="21" customFormat="1" ht="18.75" customHeight="1" x14ac:dyDescent="0.15">
      <c r="A14" s="111"/>
      <c r="B14" s="110"/>
      <c r="C14" s="109"/>
      <c r="D14" s="109"/>
      <c r="E14" s="109"/>
      <c r="F14" s="109"/>
      <c r="G14" s="109"/>
      <c r="H14" s="109"/>
    </row>
    <row r="15" spans="1:8" ht="18.75" customHeight="1" x14ac:dyDescent="0.15">
      <c r="A15" s="372" t="s">
        <v>175</v>
      </c>
    </row>
  </sheetData>
  <mergeCells count="8">
    <mergeCell ref="F3:F4"/>
    <mergeCell ref="G3:G4"/>
    <mergeCell ref="H3:H4"/>
    <mergeCell ref="A3:A4"/>
    <mergeCell ref="B3:B4"/>
    <mergeCell ref="D3:D4"/>
    <mergeCell ref="E3:E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zoomScaleNormal="100" workbookViewId="0">
      <pane xSplit="1" ySplit="5" topLeftCell="B6" activePane="bottomRight" state="frozen"/>
      <selection pane="topRight"/>
      <selection pane="bottomLeft"/>
      <selection pane="bottomRight" activeCell="D22" sqref="D22"/>
    </sheetView>
  </sheetViews>
  <sheetFormatPr defaultRowHeight="13.5" x14ac:dyDescent="0.15"/>
  <cols>
    <col min="1" max="1" width="9.875" style="384" customWidth="1"/>
    <col min="2" max="2" width="7" style="384" customWidth="1"/>
    <col min="3" max="3" width="6" style="384" customWidth="1"/>
    <col min="4" max="4" width="5.625" style="384" customWidth="1"/>
    <col min="5" max="5" width="7.625" style="384" customWidth="1"/>
    <col min="6" max="6" width="5.625" style="384" customWidth="1"/>
    <col min="7" max="7" width="5.5" style="384" customWidth="1"/>
    <col min="8" max="8" width="6.75" style="384" customWidth="1"/>
    <col min="9" max="9" width="7.375" style="384" customWidth="1"/>
    <col min="10" max="10" width="7.625" style="384" customWidth="1"/>
    <col min="11" max="11" width="6.875" style="384" customWidth="1"/>
    <col min="12" max="12" width="11.625" style="384" customWidth="1"/>
    <col min="13" max="256" width="9" style="384"/>
    <col min="257" max="257" width="9.875" style="384" customWidth="1"/>
    <col min="258" max="258" width="7" style="384" customWidth="1"/>
    <col min="259" max="259" width="6" style="384" customWidth="1"/>
    <col min="260" max="260" width="5.625" style="384" customWidth="1"/>
    <col min="261" max="261" width="7.625" style="384" customWidth="1"/>
    <col min="262" max="262" width="5.625" style="384" customWidth="1"/>
    <col min="263" max="263" width="5.5" style="384" customWidth="1"/>
    <col min="264" max="264" width="6.75" style="384" customWidth="1"/>
    <col min="265" max="265" width="7.375" style="384" customWidth="1"/>
    <col min="266" max="266" width="7.625" style="384" customWidth="1"/>
    <col min="267" max="267" width="6.875" style="384" customWidth="1"/>
    <col min="268" max="268" width="11.625" style="384" customWidth="1"/>
    <col min="269" max="512" width="9" style="384"/>
    <col min="513" max="513" width="9.875" style="384" customWidth="1"/>
    <col min="514" max="514" width="7" style="384" customWidth="1"/>
    <col min="515" max="515" width="6" style="384" customWidth="1"/>
    <col min="516" max="516" width="5.625" style="384" customWidth="1"/>
    <col min="517" max="517" width="7.625" style="384" customWidth="1"/>
    <col min="518" max="518" width="5.625" style="384" customWidth="1"/>
    <col min="519" max="519" width="5.5" style="384" customWidth="1"/>
    <col min="520" max="520" width="6.75" style="384" customWidth="1"/>
    <col min="521" max="521" width="7.375" style="384" customWidth="1"/>
    <col min="522" max="522" width="7.625" style="384" customWidth="1"/>
    <col min="523" max="523" width="6.875" style="384" customWidth="1"/>
    <col min="524" max="524" width="11.625" style="384" customWidth="1"/>
    <col min="525" max="768" width="9" style="384"/>
    <col min="769" max="769" width="9.875" style="384" customWidth="1"/>
    <col min="770" max="770" width="7" style="384" customWidth="1"/>
    <col min="771" max="771" width="6" style="384" customWidth="1"/>
    <col min="772" max="772" width="5.625" style="384" customWidth="1"/>
    <col min="773" max="773" width="7.625" style="384" customWidth="1"/>
    <col min="774" max="774" width="5.625" style="384" customWidth="1"/>
    <col min="775" max="775" width="5.5" style="384" customWidth="1"/>
    <col min="776" max="776" width="6.75" style="384" customWidth="1"/>
    <col min="777" max="777" width="7.375" style="384" customWidth="1"/>
    <col min="778" max="778" width="7.625" style="384" customWidth="1"/>
    <col min="779" max="779" width="6.875" style="384" customWidth="1"/>
    <col min="780" max="780" width="11.625" style="384" customWidth="1"/>
    <col min="781" max="1024" width="9" style="384"/>
    <col min="1025" max="1025" width="9.875" style="384" customWidth="1"/>
    <col min="1026" max="1026" width="7" style="384" customWidth="1"/>
    <col min="1027" max="1027" width="6" style="384" customWidth="1"/>
    <col min="1028" max="1028" width="5.625" style="384" customWidth="1"/>
    <col min="1029" max="1029" width="7.625" style="384" customWidth="1"/>
    <col min="1030" max="1030" width="5.625" style="384" customWidth="1"/>
    <col min="1031" max="1031" width="5.5" style="384" customWidth="1"/>
    <col min="1032" max="1032" width="6.75" style="384" customWidth="1"/>
    <col min="1033" max="1033" width="7.375" style="384" customWidth="1"/>
    <col min="1034" max="1034" width="7.625" style="384" customWidth="1"/>
    <col min="1035" max="1035" width="6.875" style="384" customWidth="1"/>
    <col min="1036" max="1036" width="11.625" style="384" customWidth="1"/>
    <col min="1037" max="1280" width="9" style="384"/>
    <col min="1281" max="1281" width="9.875" style="384" customWidth="1"/>
    <col min="1282" max="1282" width="7" style="384" customWidth="1"/>
    <col min="1283" max="1283" width="6" style="384" customWidth="1"/>
    <col min="1284" max="1284" width="5.625" style="384" customWidth="1"/>
    <col min="1285" max="1285" width="7.625" style="384" customWidth="1"/>
    <col min="1286" max="1286" width="5.625" style="384" customWidth="1"/>
    <col min="1287" max="1287" width="5.5" style="384" customWidth="1"/>
    <col min="1288" max="1288" width="6.75" style="384" customWidth="1"/>
    <col min="1289" max="1289" width="7.375" style="384" customWidth="1"/>
    <col min="1290" max="1290" width="7.625" style="384" customWidth="1"/>
    <col min="1291" max="1291" width="6.875" style="384" customWidth="1"/>
    <col min="1292" max="1292" width="11.625" style="384" customWidth="1"/>
    <col min="1293" max="1536" width="9" style="384"/>
    <col min="1537" max="1537" width="9.875" style="384" customWidth="1"/>
    <col min="1538" max="1538" width="7" style="384" customWidth="1"/>
    <col min="1539" max="1539" width="6" style="384" customWidth="1"/>
    <col min="1540" max="1540" width="5.625" style="384" customWidth="1"/>
    <col min="1541" max="1541" width="7.625" style="384" customWidth="1"/>
    <col min="1542" max="1542" width="5.625" style="384" customWidth="1"/>
    <col min="1543" max="1543" width="5.5" style="384" customWidth="1"/>
    <col min="1544" max="1544" width="6.75" style="384" customWidth="1"/>
    <col min="1545" max="1545" width="7.375" style="384" customWidth="1"/>
    <col min="1546" max="1546" width="7.625" style="384" customWidth="1"/>
    <col min="1547" max="1547" width="6.875" style="384" customWidth="1"/>
    <col min="1548" max="1548" width="11.625" style="384" customWidth="1"/>
    <col min="1549" max="1792" width="9" style="384"/>
    <col min="1793" max="1793" width="9.875" style="384" customWidth="1"/>
    <col min="1794" max="1794" width="7" style="384" customWidth="1"/>
    <col min="1795" max="1795" width="6" style="384" customWidth="1"/>
    <col min="1796" max="1796" width="5.625" style="384" customWidth="1"/>
    <col min="1797" max="1797" width="7.625" style="384" customWidth="1"/>
    <col min="1798" max="1798" width="5.625" style="384" customWidth="1"/>
    <col min="1799" max="1799" width="5.5" style="384" customWidth="1"/>
    <col min="1800" max="1800" width="6.75" style="384" customWidth="1"/>
    <col min="1801" max="1801" width="7.375" style="384" customWidth="1"/>
    <col min="1802" max="1802" width="7.625" style="384" customWidth="1"/>
    <col min="1803" max="1803" width="6.875" style="384" customWidth="1"/>
    <col min="1804" max="1804" width="11.625" style="384" customWidth="1"/>
    <col min="1805" max="2048" width="9" style="384"/>
    <col min="2049" max="2049" width="9.875" style="384" customWidth="1"/>
    <col min="2050" max="2050" width="7" style="384" customWidth="1"/>
    <col min="2051" max="2051" width="6" style="384" customWidth="1"/>
    <col min="2052" max="2052" width="5.625" style="384" customWidth="1"/>
    <col min="2053" max="2053" width="7.625" style="384" customWidth="1"/>
    <col min="2054" max="2054" width="5.625" style="384" customWidth="1"/>
    <col min="2055" max="2055" width="5.5" style="384" customWidth="1"/>
    <col min="2056" max="2056" width="6.75" style="384" customWidth="1"/>
    <col min="2057" max="2057" width="7.375" style="384" customWidth="1"/>
    <col min="2058" max="2058" width="7.625" style="384" customWidth="1"/>
    <col min="2059" max="2059" width="6.875" style="384" customWidth="1"/>
    <col min="2060" max="2060" width="11.625" style="384" customWidth="1"/>
    <col min="2061" max="2304" width="9" style="384"/>
    <col min="2305" max="2305" width="9.875" style="384" customWidth="1"/>
    <col min="2306" max="2306" width="7" style="384" customWidth="1"/>
    <col min="2307" max="2307" width="6" style="384" customWidth="1"/>
    <col min="2308" max="2308" width="5.625" style="384" customWidth="1"/>
    <col min="2309" max="2309" width="7.625" style="384" customWidth="1"/>
    <col min="2310" max="2310" width="5.625" style="384" customWidth="1"/>
    <col min="2311" max="2311" width="5.5" style="384" customWidth="1"/>
    <col min="2312" max="2312" width="6.75" style="384" customWidth="1"/>
    <col min="2313" max="2313" width="7.375" style="384" customWidth="1"/>
    <col min="2314" max="2314" width="7.625" style="384" customWidth="1"/>
    <col min="2315" max="2315" width="6.875" style="384" customWidth="1"/>
    <col min="2316" max="2316" width="11.625" style="384" customWidth="1"/>
    <col min="2317" max="2560" width="9" style="384"/>
    <col min="2561" max="2561" width="9.875" style="384" customWidth="1"/>
    <col min="2562" max="2562" width="7" style="384" customWidth="1"/>
    <col min="2563" max="2563" width="6" style="384" customWidth="1"/>
    <col min="2564" max="2564" width="5.625" style="384" customWidth="1"/>
    <col min="2565" max="2565" width="7.625" style="384" customWidth="1"/>
    <col min="2566" max="2566" width="5.625" style="384" customWidth="1"/>
    <col min="2567" max="2567" width="5.5" style="384" customWidth="1"/>
    <col min="2568" max="2568" width="6.75" style="384" customWidth="1"/>
    <col min="2569" max="2569" width="7.375" style="384" customWidth="1"/>
    <col min="2570" max="2570" width="7.625" style="384" customWidth="1"/>
    <col min="2571" max="2571" width="6.875" style="384" customWidth="1"/>
    <col min="2572" max="2572" width="11.625" style="384" customWidth="1"/>
    <col min="2573" max="2816" width="9" style="384"/>
    <col min="2817" max="2817" width="9.875" style="384" customWidth="1"/>
    <col min="2818" max="2818" width="7" style="384" customWidth="1"/>
    <col min="2819" max="2819" width="6" style="384" customWidth="1"/>
    <col min="2820" max="2820" width="5.625" style="384" customWidth="1"/>
    <col min="2821" max="2821" width="7.625" style="384" customWidth="1"/>
    <col min="2822" max="2822" width="5.625" style="384" customWidth="1"/>
    <col min="2823" max="2823" width="5.5" style="384" customWidth="1"/>
    <col min="2824" max="2824" width="6.75" style="384" customWidth="1"/>
    <col min="2825" max="2825" width="7.375" style="384" customWidth="1"/>
    <col min="2826" max="2826" width="7.625" style="384" customWidth="1"/>
    <col min="2827" max="2827" width="6.875" style="384" customWidth="1"/>
    <col min="2828" max="2828" width="11.625" style="384" customWidth="1"/>
    <col min="2829" max="3072" width="9" style="384"/>
    <col min="3073" max="3073" width="9.875" style="384" customWidth="1"/>
    <col min="3074" max="3074" width="7" style="384" customWidth="1"/>
    <col min="3075" max="3075" width="6" style="384" customWidth="1"/>
    <col min="3076" max="3076" width="5.625" style="384" customWidth="1"/>
    <col min="3077" max="3077" width="7.625" style="384" customWidth="1"/>
    <col min="3078" max="3078" width="5.625" style="384" customWidth="1"/>
    <col min="3079" max="3079" width="5.5" style="384" customWidth="1"/>
    <col min="3080" max="3080" width="6.75" style="384" customWidth="1"/>
    <col min="3081" max="3081" width="7.375" style="384" customWidth="1"/>
    <col min="3082" max="3082" width="7.625" style="384" customWidth="1"/>
    <col min="3083" max="3083" width="6.875" style="384" customWidth="1"/>
    <col min="3084" max="3084" width="11.625" style="384" customWidth="1"/>
    <col min="3085" max="3328" width="9" style="384"/>
    <col min="3329" max="3329" width="9.875" style="384" customWidth="1"/>
    <col min="3330" max="3330" width="7" style="384" customWidth="1"/>
    <col min="3331" max="3331" width="6" style="384" customWidth="1"/>
    <col min="3332" max="3332" width="5.625" style="384" customWidth="1"/>
    <col min="3333" max="3333" width="7.625" style="384" customWidth="1"/>
    <col min="3334" max="3334" width="5.625" style="384" customWidth="1"/>
    <col min="3335" max="3335" width="5.5" style="384" customWidth="1"/>
    <col min="3336" max="3336" width="6.75" style="384" customWidth="1"/>
    <col min="3337" max="3337" width="7.375" style="384" customWidth="1"/>
    <col min="3338" max="3338" width="7.625" style="384" customWidth="1"/>
    <col min="3339" max="3339" width="6.875" style="384" customWidth="1"/>
    <col min="3340" max="3340" width="11.625" style="384" customWidth="1"/>
    <col min="3341" max="3584" width="9" style="384"/>
    <col min="3585" max="3585" width="9.875" style="384" customWidth="1"/>
    <col min="3586" max="3586" width="7" style="384" customWidth="1"/>
    <col min="3587" max="3587" width="6" style="384" customWidth="1"/>
    <col min="3588" max="3588" width="5.625" style="384" customWidth="1"/>
    <col min="3589" max="3589" width="7.625" style="384" customWidth="1"/>
    <col min="3590" max="3590" width="5.625" style="384" customWidth="1"/>
    <col min="3591" max="3591" width="5.5" style="384" customWidth="1"/>
    <col min="3592" max="3592" width="6.75" style="384" customWidth="1"/>
    <col min="3593" max="3593" width="7.375" style="384" customWidth="1"/>
    <col min="3594" max="3594" width="7.625" style="384" customWidth="1"/>
    <col min="3595" max="3595" width="6.875" style="384" customWidth="1"/>
    <col min="3596" max="3596" width="11.625" style="384" customWidth="1"/>
    <col min="3597" max="3840" width="9" style="384"/>
    <col min="3841" max="3841" width="9.875" style="384" customWidth="1"/>
    <col min="3842" max="3842" width="7" style="384" customWidth="1"/>
    <col min="3843" max="3843" width="6" style="384" customWidth="1"/>
    <col min="3844" max="3844" width="5.625" style="384" customWidth="1"/>
    <col min="3845" max="3845" width="7.625" style="384" customWidth="1"/>
    <col min="3846" max="3846" width="5.625" style="384" customWidth="1"/>
    <col min="3847" max="3847" width="5.5" style="384" customWidth="1"/>
    <col min="3848" max="3848" width="6.75" style="384" customWidth="1"/>
    <col min="3849" max="3849" width="7.375" style="384" customWidth="1"/>
    <col min="3850" max="3850" width="7.625" style="384" customWidth="1"/>
    <col min="3851" max="3851" width="6.875" style="384" customWidth="1"/>
    <col min="3852" max="3852" width="11.625" style="384" customWidth="1"/>
    <col min="3853" max="4096" width="9" style="384"/>
    <col min="4097" max="4097" width="9.875" style="384" customWidth="1"/>
    <col min="4098" max="4098" width="7" style="384" customWidth="1"/>
    <col min="4099" max="4099" width="6" style="384" customWidth="1"/>
    <col min="4100" max="4100" width="5.625" style="384" customWidth="1"/>
    <col min="4101" max="4101" width="7.625" style="384" customWidth="1"/>
    <col min="4102" max="4102" width="5.625" style="384" customWidth="1"/>
    <col min="4103" max="4103" width="5.5" style="384" customWidth="1"/>
    <col min="4104" max="4104" width="6.75" style="384" customWidth="1"/>
    <col min="4105" max="4105" width="7.375" style="384" customWidth="1"/>
    <col min="4106" max="4106" width="7.625" style="384" customWidth="1"/>
    <col min="4107" max="4107" width="6.875" style="384" customWidth="1"/>
    <col min="4108" max="4108" width="11.625" style="384" customWidth="1"/>
    <col min="4109" max="4352" width="9" style="384"/>
    <col min="4353" max="4353" width="9.875" style="384" customWidth="1"/>
    <col min="4354" max="4354" width="7" style="384" customWidth="1"/>
    <col min="4355" max="4355" width="6" style="384" customWidth="1"/>
    <col min="4356" max="4356" width="5.625" style="384" customWidth="1"/>
    <col min="4357" max="4357" width="7.625" style="384" customWidth="1"/>
    <col min="4358" max="4358" width="5.625" style="384" customWidth="1"/>
    <col min="4359" max="4359" width="5.5" style="384" customWidth="1"/>
    <col min="4360" max="4360" width="6.75" style="384" customWidth="1"/>
    <col min="4361" max="4361" width="7.375" style="384" customWidth="1"/>
    <col min="4362" max="4362" width="7.625" style="384" customWidth="1"/>
    <col min="4363" max="4363" width="6.875" style="384" customWidth="1"/>
    <col min="4364" max="4364" width="11.625" style="384" customWidth="1"/>
    <col min="4365" max="4608" width="9" style="384"/>
    <col min="4609" max="4609" width="9.875" style="384" customWidth="1"/>
    <col min="4610" max="4610" width="7" style="384" customWidth="1"/>
    <col min="4611" max="4611" width="6" style="384" customWidth="1"/>
    <col min="4612" max="4612" width="5.625" style="384" customWidth="1"/>
    <col min="4613" max="4613" width="7.625" style="384" customWidth="1"/>
    <col min="4614" max="4614" width="5.625" style="384" customWidth="1"/>
    <col min="4615" max="4615" width="5.5" style="384" customWidth="1"/>
    <col min="4616" max="4616" width="6.75" style="384" customWidth="1"/>
    <col min="4617" max="4617" width="7.375" style="384" customWidth="1"/>
    <col min="4618" max="4618" width="7.625" style="384" customWidth="1"/>
    <col min="4619" max="4619" width="6.875" style="384" customWidth="1"/>
    <col min="4620" max="4620" width="11.625" style="384" customWidth="1"/>
    <col min="4621" max="4864" width="9" style="384"/>
    <col min="4865" max="4865" width="9.875" style="384" customWidth="1"/>
    <col min="4866" max="4866" width="7" style="384" customWidth="1"/>
    <col min="4867" max="4867" width="6" style="384" customWidth="1"/>
    <col min="4868" max="4868" width="5.625" style="384" customWidth="1"/>
    <col min="4869" max="4869" width="7.625" style="384" customWidth="1"/>
    <col min="4870" max="4870" width="5.625" style="384" customWidth="1"/>
    <col min="4871" max="4871" width="5.5" style="384" customWidth="1"/>
    <col min="4872" max="4872" width="6.75" style="384" customWidth="1"/>
    <col min="4873" max="4873" width="7.375" style="384" customWidth="1"/>
    <col min="4874" max="4874" width="7.625" style="384" customWidth="1"/>
    <col min="4875" max="4875" width="6.875" style="384" customWidth="1"/>
    <col min="4876" max="4876" width="11.625" style="384" customWidth="1"/>
    <col min="4877" max="5120" width="9" style="384"/>
    <col min="5121" max="5121" width="9.875" style="384" customWidth="1"/>
    <col min="5122" max="5122" width="7" style="384" customWidth="1"/>
    <col min="5123" max="5123" width="6" style="384" customWidth="1"/>
    <col min="5124" max="5124" width="5.625" style="384" customWidth="1"/>
    <col min="5125" max="5125" width="7.625" style="384" customWidth="1"/>
    <col min="5126" max="5126" width="5.625" style="384" customWidth="1"/>
    <col min="5127" max="5127" width="5.5" style="384" customWidth="1"/>
    <col min="5128" max="5128" width="6.75" style="384" customWidth="1"/>
    <col min="5129" max="5129" width="7.375" style="384" customWidth="1"/>
    <col min="5130" max="5130" width="7.625" style="384" customWidth="1"/>
    <col min="5131" max="5131" width="6.875" style="384" customWidth="1"/>
    <col min="5132" max="5132" width="11.625" style="384" customWidth="1"/>
    <col min="5133" max="5376" width="9" style="384"/>
    <col min="5377" max="5377" width="9.875" style="384" customWidth="1"/>
    <col min="5378" max="5378" width="7" style="384" customWidth="1"/>
    <col min="5379" max="5379" width="6" style="384" customWidth="1"/>
    <col min="5380" max="5380" width="5.625" style="384" customWidth="1"/>
    <col min="5381" max="5381" width="7.625" style="384" customWidth="1"/>
    <col min="5382" max="5382" width="5.625" style="384" customWidth="1"/>
    <col min="5383" max="5383" width="5.5" style="384" customWidth="1"/>
    <col min="5384" max="5384" width="6.75" style="384" customWidth="1"/>
    <col min="5385" max="5385" width="7.375" style="384" customWidth="1"/>
    <col min="5386" max="5386" width="7.625" style="384" customWidth="1"/>
    <col min="5387" max="5387" width="6.875" style="384" customWidth="1"/>
    <col min="5388" max="5388" width="11.625" style="384" customWidth="1"/>
    <col min="5389" max="5632" width="9" style="384"/>
    <col min="5633" max="5633" width="9.875" style="384" customWidth="1"/>
    <col min="5634" max="5634" width="7" style="384" customWidth="1"/>
    <col min="5635" max="5635" width="6" style="384" customWidth="1"/>
    <col min="5636" max="5636" width="5.625" style="384" customWidth="1"/>
    <col min="5637" max="5637" width="7.625" style="384" customWidth="1"/>
    <col min="5638" max="5638" width="5.625" style="384" customWidth="1"/>
    <col min="5639" max="5639" width="5.5" style="384" customWidth="1"/>
    <col min="5640" max="5640" width="6.75" style="384" customWidth="1"/>
    <col min="5641" max="5641" width="7.375" style="384" customWidth="1"/>
    <col min="5642" max="5642" width="7.625" style="384" customWidth="1"/>
    <col min="5643" max="5643" width="6.875" style="384" customWidth="1"/>
    <col min="5644" max="5644" width="11.625" style="384" customWidth="1"/>
    <col min="5645" max="5888" width="9" style="384"/>
    <col min="5889" max="5889" width="9.875" style="384" customWidth="1"/>
    <col min="5890" max="5890" width="7" style="384" customWidth="1"/>
    <col min="5891" max="5891" width="6" style="384" customWidth="1"/>
    <col min="5892" max="5892" width="5.625" style="384" customWidth="1"/>
    <col min="5893" max="5893" width="7.625" style="384" customWidth="1"/>
    <col min="5894" max="5894" width="5.625" style="384" customWidth="1"/>
    <col min="5895" max="5895" width="5.5" style="384" customWidth="1"/>
    <col min="5896" max="5896" width="6.75" style="384" customWidth="1"/>
    <col min="5897" max="5897" width="7.375" style="384" customWidth="1"/>
    <col min="5898" max="5898" width="7.625" style="384" customWidth="1"/>
    <col min="5899" max="5899" width="6.875" style="384" customWidth="1"/>
    <col min="5900" max="5900" width="11.625" style="384" customWidth="1"/>
    <col min="5901" max="6144" width="9" style="384"/>
    <col min="6145" max="6145" width="9.875" style="384" customWidth="1"/>
    <col min="6146" max="6146" width="7" style="384" customWidth="1"/>
    <col min="6147" max="6147" width="6" style="384" customWidth="1"/>
    <col min="6148" max="6148" width="5.625" style="384" customWidth="1"/>
    <col min="6149" max="6149" width="7.625" style="384" customWidth="1"/>
    <col min="6150" max="6150" width="5.625" style="384" customWidth="1"/>
    <col min="6151" max="6151" width="5.5" style="384" customWidth="1"/>
    <col min="6152" max="6152" width="6.75" style="384" customWidth="1"/>
    <col min="6153" max="6153" width="7.375" style="384" customWidth="1"/>
    <col min="6154" max="6154" width="7.625" style="384" customWidth="1"/>
    <col min="6155" max="6155" width="6.875" style="384" customWidth="1"/>
    <col min="6156" max="6156" width="11.625" style="384" customWidth="1"/>
    <col min="6157" max="6400" width="9" style="384"/>
    <col min="6401" max="6401" width="9.875" style="384" customWidth="1"/>
    <col min="6402" max="6402" width="7" style="384" customWidth="1"/>
    <col min="6403" max="6403" width="6" style="384" customWidth="1"/>
    <col min="6404" max="6404" width="5.625" style="384" customWidth="1"/>
    <col min="6405" max="6405" width="7.625" style="384" customWidth="1"/>
    <col min="6406" max="6406" width="5.625" style="384" customWidth="1"/>
    <col min="6407" max="6407" width="5.5" style="384" customWidth="1"/>
    <col min="6408" max="6408" width="6.75" style="384" customWidth="1"/>
    <col min="6409" max="6409" width="7.375" style="384" customWidth="1"/>
    <col min="6410" max="6410" width="7.625" style="384" customWidth="1"/>
    <col min="6411" max="6411" width="6.875" style="384" customWidth="1"/>
    <col min="6412" max="6412" width="11.625" style="384" customWidth="1"/>
    <col min="6413" max="6656" width="9" style="384"/>
    <col min="6657" max="6657" width="9.875" style="384" customWidth="1"/>
    <col min="6658" max="6658" width="7" style="384" customWidth="1"/>
    <col min="6659" max="6659" width="6" style="384" customWidth="1"/>
    <col min="6660" max="6660" width="5.625" style="384" customWidth="1"/>
    <col min="6661" max="6661" width="7.625" style="384" customWidth="1"/>
    <col min="6662" max="6662" width="5.625" style="384" customWidth="1"/>
    <col min="6663" max="6663" width="5.5" style="384" customWidth="1"/>
    <col min="6664" max="6664" width="6.75" style="384" customWidth="1"/>
    <col min="6665" max="6665" width="7.375" style="384" customWidth="1"/>
    <col min="6666" max="6666" width="7.625" style="384" customWidth="1"/>
    <col min="6667" max="6667" width="6.875" style="384" customWidth="1"/>
    <col min="6668" max="6668" width="11.625" style="384" customWidth="1"/>
    <col min="6669" max="6912" width="9" style="384"/>
    <col min="6913" max="6913" width="9.875" style="384" customWidth="1"/>
    <col min="6914" max="6914" width="7" style="384" customWidth="1"/>
    <col min="6915" max="6915" width="6" style="384" customWidth="1"/>
    <col min="6916" max="6916" width="5.625" style="384" customWidth="1"/>
    <col min="6917" max="6917" width="7.625" style="384" customWidth="1"/>
    <col min="6918" max="6918" width="5.625" style="384" customWidth="1"/>
    <col min="6919" max="6919" width="5.5" style="384" customWidth="1"/>
    <col min="6920" max="6920" width="6.75" style="384" customWidth="1"/>
    <col min="6921" max="6921" width="7.375" style="384" customWidth="1"/>
    <col min="6922" max="6922" width="7.625" style="384" customWidth="1"/>
    <col min="6923" max="6923" width="6.875" style="384" customWidth="1"/>
    <col min="6924" max="6924" width="11.625" style="384" customWidth="1"/>
    <col min="6925" max="7168" width="9" style="384"/>
    <col min="7169" max="7169" width="9.875" style="384" customWidth="1"/>
    <col min="7170" max="7170" width="7" style="384" customWidth="1"/>
    <col min="7171" max="7171" width="6" style="384" customWidth="1"/>
    <col min="7172" max="7172" width="5.625" style="384" customWidth="1"/>
    <col min="7173" max="7173" width="7.625" style="384" customWidth="1"/>
    <col min="7174" max="7174" width="5.625" style="384" customWidth="1"/>
    <col min="7175" max="7175" width="5.5" style="384" customWidth="1"/>
    <col min="7176" max="7176" width="6.75" style="384" customWidth="1"/>
    <col min="7177" max="7177" width="7.375" style="384" customWidth="1"/>
    <col min="7178" max="7178" width="7.625" style="384" customWidth="1"/>
    <col min="7179" max="7179" width="6.875" style="384" customWidth="1"/>
    <col min="7180" max="7180" width="11.625" style="384" customWidth="1"/>
    <col min="7181" max="7424" width="9" style="384"/>
    <col min="7425" max="7425" width="9.875" style="384" customWidth="1"/>
    <col min="7426" max="7426" width="7" style="384" customWidth="1"/>
    <col min="7427" max="7427" width="6" style="384" customWidth="1"/>
    <col min="7428" max="7428" width="5.625" style="384" customWidth="1"/>
    <col min="7429" max="7429" width="7.625" style="384" customWidth="1"/>
    <col min="7430" max="7430" width="5.625" style="384" customWidth="1"/>
    <col min="7431" max="7431" width="5.5" style="384" customWidth="1"/>
    <col min="7432" max="7432" width="6.75" style="384" customWidth="1"/>
    <col min="7433" max="7433" width="7.375" style="384" customWidth="1"/>
    <col min="7434" max="7434" width="7.625" style="384" customWidth="1"/>
    <col min="7435" max="7435" width="6.875" style="384" customWidth="1"/>
    <col min="7436" max="7436" width="11.625" style="384" customWidth="1"/>
    <col min="7437" max="7680" width="9" style="384"/>
    <col min="7681" max="7681" width="9.875" style="384" customWidth="1"/>
    <col min="7682" max="7682" width="7" style="384" customWidth="1"/>
    <col min="7683" max="7683" width="6" style="384" customWidth="1"/>
    <col min="7684" max="7684" width="5.625" style="384" customWidth="1"/>
    <col min="7685" max="7685" width="7.625" style="384" customWidth="1"/>
    <col min="7686" max="7686" width="5.625" style="384" customWidth="1"/>
    <col min="7687" max="7687" width="5.5" style="384" customWidth="1"/>
    <col min="7688" max="7688" width="6.75" style="384" customWidth="1"/>
    <col min="7689" max="7689" width="7.375" style="384" customWidth="1"/>
    <col min="7690" max="7690" width="7.625" style="384" customWidth="1"/>
    <col min="7691" max="7691" width="6.875" style="384" customWidth="1"/>
    <col min="7692" max="7692" width="11.625" style="384" customWidth="1"/>
    <col min="7693" max="7936" width="9" style="384"/>
    <col min="7937" max="7937" width="9.875" style="384" customWidth="1"/>
    <col min="7938" max="7938" width="7" style="384" customWidth="1"/>
    <col min="7939" max="7939" width="6" style="384" customWidth="1"/>
    <col min="7940" max="7940" width="5.625" style="384" customWidth="1"/>
    <col min="7941" max="7941" width="7.625" style="384" customWidth="1"/>
    <col min="7942" max="7942" width="5.625" style="384" customWidth="1"/>
    <col min="7943" max="7943" width="5.5" style="384" customWidth="1"/>
    <col min="7944" max="7944" width="6.75" style="384" customWidth="1"/>
    <col min="7945" max="7945" width="7.375" style="384" customWidth="1"/>
    <col min="7946" max="7946" width="7.625" style="384" customWidth="1"/>
    <col min="7947" max="7947" width="6.875" style="384" customWidth="1"/>
    <col min="7948" max="7948" width="11.625" style="384" customWidth="1"/>
    <col min="7949" max="8192" width="9" style="384"/>
    <col min="8193" max="8193" width="9.875" style="384" customWidth="1"/>
    <col min="8194" max="8194" width="7" style="384" customWidth="1"/>
    <col min="8195" max="8195" width="6" style="384" customWidth="1"/>
    <col min="8196" max="8196" width="5.625" style="384" customWidth="1"/>
    <col min="8197" max="8197" width="7.625" style="384" customWidth="1"/>
    <col min="8198" max="8198" width="5.625" style="384" customWidth="1"/>
    <col min="8199" max="8199" width="5.5" style="384" customWidth="1"/>
    <col min="8200" max="8200" width="6.75" style="384" customWidth="1"/>
    <col min="8201" max="8201" width="7.375" style="384" customWidth="1"/>
    <col min="8202" max="8202" width="7.625" style="384" customWidth="1"/>
    <col min="8203" max="8203" width="6.875" style="384" customWidth="1"/>
    <col min="8204" max="8204" width="11.625" style="384" customWidth="1"/>
    <col min="8205" max="8448" width="9" style="384"/>
    <col min="8449" max="8449" width="9.875" style="384" customWidth="1"/>
    <col min="8450" max="8450" width="7" style="384" customWidth="1"/>
    <col min="8451" max="8451" width="6" style="384" customWidth="1"/>
    <col min="8452" max="8452" width="5.625" style="384" customWidth="1"/>
    <col min="8453" max="8453" width="7.625" style="384" customWidth="1"/>
    <col min="8454" max="8454" width="5.625" style="384" customWidth="1"/>
    <col min="8455" max="8455" width="5.5" style="384" customWidth="1"/>
    <col min="8456" max="8456" width="6.75" style="384" customWidth="1"/>
    <col min="8457" max="8457" width="7.375" style="384" customWidth="1"/>
    <col min="8458" max="8458" width="7.625" style="384" customWidth="1"/>
    <col min="8459" max="8459" width="6.875" style="384" customWidth="1"/>
    <col min="8460" max="8460" width="11.625" style="384" customWidth="1"/>
    <col min="8461" max="8704" width="9" style="384"/>
    <col min="8705" max="8705" width="9.875" style="384" customWidth="1"/>
    <col min="8706" max="8706" width="7" style="384" customWidth="1"/>
    <col min="8707" max="8707" width="6" style="384" customWidth="1"/>
    <col min="8708" max="8708" width="5.625" style="384" customWidth="1"/>
    <col min="8709" max="8709" width="7.625" style="384" customWidth="1"/>
    <col min="8710" max="8710" width="5.625" style="384" customWidth="1"/>
    <col min="8711" max="8711" width="5.5" style="384" customWidth="1"/>
    <col min="8712" max="8712" width="6.75" style="384" customWidth="1"/>
    <col min="8713" max="8713" width="7.375" style="384" customWidth="1"/>
    <col min="8714" max="8714" width="7.625" style="384" customWidth="1"/>
    <col min="8715" max="8715" width="6.875" style="384" customWidth="1"/>
    <col min="8716" max="8716" width="11.625" style="384" customWidth="1"/>
    <col min="8717" max="8960" width="9" style="384"/>
    <col min="8961" max="8961" width="9.875" style="384" customWidth="1"/>
    <col min="8962" max="8962" width="7" style="384" customWidth="1"/>
    <col min="8963" max="8963" width="6" style="384" customWidth="1"/>
    <col min="8964" max="8964" width="5.625" style="384" customWidth="1"/>
    <col min="8965" max="8965" width="7.625" style="384" customWidth="1"/>
    <col min="8966" max="8966" width="5.625" style="384" customWidth="1"/>
    <col min="8967" max="8967" width="5.5" style="384" customWidth="1"/>
    <col min="8968" max="8968" width="6.75" style="384" customWidth="1"/>
    <col min="8969" max="8969" width="7.375" style="384" customWidth="1"/>
    <col min="8970" max="8970" width="7.625" style="384" customWidth="1"/>
    <col min="8971" max="8971" width="6.875" style="384" customWidth="1"/>
    <col min="8972" max="8972" width="11.625" style="384" customWidth="1"/>
    <col min="8973" max="9216" width="9" style="384"/>
    <col min="9217" max="9217" width="9.875" style="384" customWidth="1"/>
    <col min="9218" max="9218" width="7" style="384" customWidth="1"/>
    <col min="9219" max="9219" width="6" style="384" customWidth="1"/>
    <col min="9220" max="9220" width="5.625" style="384" customWidth="1"/>
    <col min="9221" max="9221" width="7.625" style="384" customWidth="1"/>
    <col min="9222" max="9222" width="5.625" style="384" customWidth="1"/>
    <col min="9223" max="9223" width="5.5" style="384" customWidth="1"/>
    <col min="9224" max="9224" width="6.75" style="384" customWidth="1"/>
    <col min="9225" max="9225" width="7.375" style="384" customWidth="1"/>
    <col min="9226" max="9226" width="7.625" style="384" customWidth="1"/>
    <col min="9227" max="9227" width="6.875" style="384" customWidth="1"/>
    <col min="9228" max="9228" width="11.625" style="384" customWidth="1"/>
    <col min="9229" max="9472" width="9" style="384"/>
    <col min="9473" max="9473" width="9.875" style="384" customWidth="1"/>
    <col min="9474" max="9474" width="7" style="384" customWidth="1"/>
    <col min="9475" max="9475" width="6" style="384" customWidth="1"/>
    <col min="9476" max="9476" width="5.625" style="384" customWidth="1"/>
    <col min="9477" max="9477" width="7.625" style="384" customWidth="1"/>
    <col min="9478" max="9478" width="5.625" style="384" customWidth="1"/>
    <col min="9479" max="9479" width="5.5" style="384" customWidth="1"/>
    <col min="9480" max="9480" width="6.75" style="384" customWidth="1"/>
    <col min="9481" max="9481" width="7.375" style="384" customWidth="1"/>
    <col min="9482" max="9482" width="7.625" style="384" customWidth="1"/>
    <col min="9483" max="9483" width="6.875" style="384" customWidth="1"/>
    <col min="9484" max="9484" width="11.625" style="384" customWidth="1"/>
    <col min="9485" max="9728" width="9" style="384"/>
    <col min="9729" max="9729" width="9.875" style="384" customWidth="1"/>
    <col min="9730" max="9730" width="7" style="384" customWidth="1"/>
    <col min="9731" max="9731" width="6" style="384" customWidth="1"/>
    <col min="9732" max="9732" width="5.625" style="384" customWidth="1"/>
    <col min="9733" max="9733" width="7.625" style="384" customWidth="1"/>
    <col min="9734" max="9734" width="5.625" style="384" customWidth="1"/>
    <col min="9735" max="9735" width="5.5" style="384" customWidth="1"/>
    <col min="9736" max="9736" width="6.75" style="384" customWidth="1"/>
    <col min="9737" max="9737" width="7.375" style="384" customWidth="1"/>
    <col min="9738" max="9738" width="7.625" style="384" customWidth="1"/>
    <col min="9739" max="9739" width="6.875" style="384" customWidth="1"/>
    <col min="9740" max="9740" width="11.625" style="384" customWidth="1"/>
    <col min="9741" max="9984" width="9" style="384"/>
    <col min="9985" max="9985" width="9.875" style="384" customWidth="1"/>
    <col min="9986" max="9986" width="7" style="384" customWidth="1"/>
    <col min="9987" max="9987" width="6" style="384" customWidth="1"/>
    <col min="9988" max="9988" width="5.625" style="384" customWidth="1"/>
    <col min="9989" max="9989" width="7.625" style="384" customWidth="1"/>
    <col min="9990" max="9990" width="5.625" style="384" customWidth="1"/>
    <col min="9991" max="9991" width="5.5" style="384" customWidth="1"/>
    <col min="9992" max="9992" width="6.75" style="384" customWidth="1"/>
    <col min="9993" max="9993" width="7.375" style="384" customWidth="1"/>
    <col min="9994" max="9994" width="7.625" style="384" customWidth="1"/>
    <col min="9995" max="9995" width="6.875" style="384" customWidth="1"/>
    <col min="9996" max="9996" width="11.625" style="384" customWidth="1"/>
    <col min="9997" max="10240" width="9" style="384"/>
    <col min="10241" max="10241" width="9.875" style="384" customWidth="1"/>
    <col min="10242" max="10242" width="7" style="384" customWidth="1"/>
    <col min="10243" max="10243" width="6" style="384" customWidth="1"/>
    <col min="10244" max="10244" width="5.625" style="384" customWidth="1"/>
    <col min="10245" max="10245" width="7.625" style="384" customWidth="1"/>
    <col min="10246" max="10246" width="5.625" style="384" customWidth="1"/>
    <col min="10247" max="10247" width="5.5" style="384" customWidth="1"/>
    <col min="10248" max="10248" width="6.75" style="384" customWidth="1"/>
    <col min="10249" max="10249" width="7.375" style="384" customWidth="1"/>
    <col min="10250" max="10250" width="7.625" style="384" customWidth="1"/>
    <col min="10251" max="10251" width="6.875" style="384" customWidth="1"/>
    <col min="10252" max="10252" width="11.625" style="384" customWidth="1"/>
    <col min="10253" max="10496" width="9" style="384"/>
    <col min="10497" max="10497" width="9.875" style="384" customWidth="1"/>
    <col min="10498" max="10498" width="7" style="384" customWidth="1"/>
    <col min="10499" max="10499" width="6" style="384" customWidth="1"/>
    <col min="10500" max="10500" width="5.625" style="384" customWidth="1"/>
    <col min="10501" max="10501" width="7.625" style="384" customWidth="1"/>
    <col min="10502" max="10502" width="5.625" style="384" customWidth="1"/>
    <col min="10503" max="10503" width="5.5" style="384" customWidth="1"/>
    <col min="10504" max="10504" width="6.75" style="384" customWidth="1"/>
    <col min="10505" max="10505" width="7.375" style="384" customWidth="1"/>
    <col min="10506" max="10506" width="7.625" style="384" customWidth="1"/>
    <col min="10507" max="10507" width="6.875" style="384" customWidth="1"/>
    <col min="10508" max="10508" width="11.625" style="384" customWidth="1"/>
    <col min="10509" max="10752" width="9" style="384"/>
    <col min="10753" max="10753" width="9.875" style="384" customWidth="1"/>
    <col min="10754" max="10754" width="7" style="384" customWidth="1"/>
    <col min="10755" max="10755" width="6" style="384" customWidth="1"/>
    <col min="10756" max="10756" width="5.625" style="384" customWidth="1"/>
    <col min="10757" max="10757" width="7.625" style="384" customWidth="1"/>
    <col min="10758" max="10758" width="5.625" style="384" customWidth="1"/>
    <col min="10759" max="10759" width="5.5" style="384" customWidth="1"/>
    <col min="10760" max="10760" width="6.75" style="384" customWidth="1"/>
    <col min="10761" max="10761" width="7.375" style="384" customWidth="1"/>
    <col min="10762" max="10762" width="7.625" style="384" customWidth="1"/>
    <col min="10763" max="10763" width="6.875" style="384" customWidth="1"/>
    <col min="10764" max="10764" width="11.625" style="384" customWidth="1"/>
    <col min="10765" max="11008" width="9" style="384"/>
    <col min="11009" max="11009" width="9.875" style="384" customWidth="1"/>
    <col min="11010" max="11010" width="7" style="384" customWidth="1"/>
    <col min="11011" max="11011" width="6" style="384" customWidth="1"/>
    <col min="11012" max="11012" width="5.625" style="384" customWidth="1"/>
    <col min="11013" max="11013" width="7.625" style="384" customWidth="1"/>
    <col min="11014" max="11014" width="5.625" style="384" customWidth="1"/>
    <col min="11015" max="11015" width="5.5" style="384" customWidth="1"/>
    <col min="11016" max="11016" width="6.75" style="384" customWidth="1"/>
    <col min="11017" max="11017" width="7.375" style="384" customWidth="1"/>
    <col min="11018" max="11018" width="7.625" style="384" customWidth="1"/>
    <col min="11019" max="11019" width="6.875" style="384" customWidth="1"/>
    <col min="11020" max="11020" width="11.625" style="384" customWidth="1"/>
    <col min="11021" max="11264" width="9" style="384"/>
    <col min="11265" max="11265" width="9.875" style="384" customWidth="1"/>
    <col min="11266" max="11266" width="7" style="384" customWidth="1"/>
    <col min="11267" max="11267" width="6" style="384" customWidth="1"/>
    <col min="11268" max="11268" width="5.625" style="384" customWidth="1"/>
    <col min="11269" max="11269" width="7.625" style="384" customWidth="1"/>
    <col min="11270" max="11270" width="5.625" style="384" customWidth="1"/>
    <col min="11271" max="11271" width="5.5" style="384" customWidth="1"/>
    <col min="11272" max="11272" width="6.75" style="384" customWidth="1"/>
    <col min="11273" max="11273" width="7.375" style="384" customWidth="1"/>
    <col min="11274" max="11274" width="7.625" style="384" customWidth="1"/>
    <col min="11275" max="11275" width="6.875" style="384" customWidth="1"/>
    <col min="11276" max="11276" width="11.625" style="384" customWidth="1"/>
    <col min="11277" max="11520" width="9" style="384"/>
    <col min="11521" max="11521" width="9.875" style="384" customWidth="1"/>
    <col min="11522" max="11522" width="7" style="384" customWidth="1"/>
    <col min="11523" max="11523" width="6" style="384" customWidth="1"/>
    <col min="11524" max="11524" width="5.625" style="384" customWidth="1"/>
    <col min="11525" max="11525" width="7.625" style="384" customWidth="1"/>
    <col min="11526" max="11526" width="5.625" style="384" customWidth="1"/>
    <col min="11527" max="11527" width="5.5" style="384" customWidth="1"/>
    <col min="11528" max="11528" width="6.75" style="384" customWidth="1"/>
    <col min="11529" max="11529" width="7.375" style="384" customWidth="1"/>
    <col min="11530" max="11530" width="7.625" style="384" customWidth="1"/>
    <col min="11531" max="11531" width="6.875" style="384" customWidth="1"/>
    <col min="11532" max="11532" width="11.625" style="384" customWidth="1"/>
    <col min="11533" max="11776" width="9" style="384"/>
    <col min="11777" max="11777" width="9.875" style="384" customWidth="1"/>
    <col min="11778" max="11778" width="7" style="384" customWidth="1"/>
    <col min="11779" max="11779" width="6" style="384" customWidth="1"/>
    <col min="11780" max="11780" width="5.625" style="384" customWidth="1"/>
    <col min="11781" max="11781" width="7.625" style="384" customWidth="1"/>
    <col min="11782" max="11782" width="5.625" style="384" customWidth="1"/>
    <col min="11783" max="11783" width="5.5" style="384" customWidth="1"/>
    <col min="11784" max="11784" width="6.75" style="384" customWidth="1"/>
    <col min="11785" max="11785" width="7.375" style="384" customWidth="1"/>
    <col min="11786" max="11786" width="7.625" style="384" customWidth="1"/>
    <col min="11787" max="11787" width="6.875" style="384" customWidth="1"/>
    <col min="11788" max="11788" width="11.625" style="384" customWidth="1"/>
    <col min="11789" max="12032" width="9" style="384"/>
    <col min="12033" max="12033" width="9.875" style="384" customWidth="1"/>
    <col min="12034" max="12034" width="7" style="384" customWidth="1"/>
    <col min="12035" max="12035" width="6" style="384" customWidth="1"/>
    <col min="12036" max="12036" width="5.625" style="384" customWidth="1"/>
    <col min="12037" max="12037" width="7.625" style="384" customWidth="1"/>
    <col min="12038" max="12038" width="5.625" style="384" customWidth="1"/>
    <col min="12039" max="12039" width="5.5" style="384" customWidth="1"/>
    <col min="12040" max="12040" width="6.75" style="384" customWidth="1"/>
    <col min="12041" max="12041" width="7.375" style="384" customWidth="1"/>
    <col min="12042" max="12042" width="7.625" style="384" customWidth="1"/>
    <col min="12043" max="12043" width="6.875" style="384" customWidth="1"/>
    <col min="12044" max="12044" width="11.625" style="384" customWidth="1"/>
    <col min="12045" max="12288" width="9" style="384"/>
    <col min="12289" max="12289" width="9.875" style="384" customWidth="1"/>
    <col min="12290" max="12290" width="7" style="384" customWidth="1"/>
    <col min="12291" max="12291" width="6" style="384" customWidth="1"/>
    <col min="12292" max="12292" width="5.625" style="384" customWidth="1"/>
    <col min="12293" max="12293" width="7.625" style="384" customWidth="1"/>
    <col min="12294" max="12294" width="5.625" style="384" customWidth="1"/>
    <col min="12295" max="12295" width="5.5" style="384" customWidth="1"/>
    <col min="12296" max="12296" width="6.75" style="384" customWidth="1"/>
    <col min="12297" max="12297" width="7.375" style="384" customWidth="1"/>
    <col min="12298" max="12298" width="7.625" style="384" customWidth="1"/>
    <col min="12299" max="12299" width="6.875" style="384" customWidth="1"/>
    <col min="12300" max="12300" width="11.625" style="384" customWidth="1"/>
    <col min="12301" max="12544" width="9" style="384"/>
    <col min="12545" max="12545" width="9.875" style="384" customWidth="1"/>
    <col min="12546" max="12546" width="7" style="384" customWidth="1"/>
    <col min="12547" max="12547" width="6" style="384" customWidth="1"/>
    <col min="12548" max="12548" width="5.625" style="384" customWidth="1"/>
    <col min="12549" max="12549" width="7.625" style="384" customWidth="1"/>
    <col min="12550" max="12550" width="5.625" style="384" customWidth="1"/>
    <col min="12551" max="12551" width="5.5" style="384" customWidth="1"/>
    <col min="12552" max="12552" width="6.75" style="384" customWidth="1"/>
    <col min="12553" max="12553" width="7.375" style="384" customWidth="1"/>
    <col min="12554" max="12554" width="7.625" style="384" customWidth="1"/>
    <col min="12555" max="12555" width="6.875" style="384" customWidth="1"/>
    <col min="12556" max="12556" width="11.625" style="384" customWidth="1"/>
    <col min="12557" max="12800" width="9" style="384"/>
    <col min="12801" max="12801" width="9.875" style="384" customWidth="1"/>
    <col min="12802" max="12802" width="7" style="384" customWidth="1"/>
    <col min="12803" max="12803" width="6" style="384" customWidth="1"/>
    <col min="12804" max="12804" width="5.625" style="384" customWidth="1"/>
    <col min="12805" max="12805" width="7.625" style="384" customWidth="1"/>
    <col min="12806" max="12806" width="5.625" style="384" customWidth="1"/>
    <col min="12807" max="12807" width="5.5" style="384" customWidth="1"/>
    <col min="12808" max="12808" width="6.75" style="384" customWidth="1"/>
    <col min="12809" max="12809" width="7.375" style="384" customWidth="1"/>
    <col min="12810" max="12810" width="7.625" style="384" customWidth="1"/>
    <col min="12811" max="12811" width="6.875" style="384" customWidth="1"/>
    <col min="12812" max="12812" width="11.625" style="384" customWidth="1"/>
    <col min="12813" max="13056" width="9" style="384"/>
    <col min="13057" max="13057" width="9.875" style="384" customWidth="1"/>
    <col min="13058" max="13058" width="7" style="384" customWidth="1"/>
    <col min="13059" max="13059" width="6" style="384" customWidth="1"/>
    <col min="13060" max="13060" width="5.625" style="384" customWidth="1"/>
    <col min="13061" max="13061" width="7.625" style="384" customWidth="1"/>
    <col min="13062" max="13062" width="5.625" style="384" customWidth="1"/>
    <col min="13063" max="13063" width="5.5" style="384" customWidth="1"/>
    <col min="13064" max="13064" width="6.75" style="384" customWidth="1"/>
    <col min="13065" max="13065" width="7.375" style="384" customWidth="1"/>
    <col min="13066" max="13066" width="7.625" style="384" customWidth="1"/>
    <col min="13067" max="13067" width="6.875" style="384" customWidth="1"/>
    <col min="13068" max="13068" width="11.625" style="384" customWidth="1"/>
    <col min="13069" max="13312" width="9" style="384"/>
    <col min="13313" max="13313" width="9.875" style="384" customWidth="1"/>
    <col min="13314" max="13314" width="7" style="384" customWidth="1"/>
    <col min="13315" max="13315" width="6" style="384" customWidth="1"/>
    <col min="13316" max="13316" width="5.625" style="384" customWidth="1"/>
    <col min="13317" max="13317" width="7.625" style="384" customWidth="1"/>
    <col min="13318" max="13318" width="5.625" style="384" customWidth="1"/>
    <col min="13319" max="13319" width="5.5" style="384" customWidth="1"/>
    <col min="13320" max="13320" width="6.75" style="384" customWidth="1"/>
    <col min="13321" max="13321" width="7.375" style="384" customWidth="1"/>
    <col min="13322" max="13322" width="7.625" style="384" customWidth="1"/>
    <col min="13323" max="13323" width="6.875" style="384" customWidth="1"/>
    <col min="13324" max="13324" width="11.625" style="384" customWidth="1"/>
    <col min="13325" max="13568" width="9" style="384"/>
    <col min="13569" max="13569" width="9.875" style="384" customWidth="1"/>
    <col min="13570" max="13570" width="7" style="384" customWidth="1"/>
    <col min="13571" max="13571" width="6" style="384" customWidth="1"/>
    <col min="13572" max="13572" width="5.625" style="384" customWidth="1"/>
    <col min="13573" max="13573" width="7.625" style="384" customWidth="1"/>
    <col min="13574" max="13574" width="5.625" style="384" customWidth="1"/>
    <col min="13575" max="13575" width="5.5" style="384" customWidth="1"/>
    <col min="13576" max="13576" width="6.75" style="384" customWidth="1"/>
    <col min="13577" max="13577" width="7.375" style="384" customWidth="1"/>
    <col min="13578" max="13578" width="7.625" style="384" customWidth="1"/>
    <col min="13579" max="13579" width="6.875" style="384" customWidth="1"/>
    <col min="13580" max="13580" width="11.625" style="384" customWidth="1"/>
    <col min="13581" max="13824" width="9" style="384"/>
    <col min="13825" max="13825" width="9.875" style="384" customWidth="1"/>
    <col min="13826" max="13826" width="7" style="384" customWidth="1"/>
    <col min="13827" max="13827" width="6" style="384" customWidth="1"/>
    <col min="13828" max="13828" width="5.625" style="384" customWidth="1"/>
    <col min="13829" max="13829" width="7.625" style="384" customWidth="1"/>
    <col min="13830" max="13830" width="5.625" style="384" customWidth="1"/>
    <col min="13831" max="13831" width="5.5" style="384" customWidth="1"/>
    <col min="13832" max="13832" width="6.75" style="384" customWidth="1"/>
    <col min="13833" max="13833" width="7.375" style="384" customWidth="1"/>
    <col min="13834" max="13834" width="7.625" style="384" customWidth="1"/>
    <col min="13835" max="13835" width="6.875" style="384" customWidth="1"/>
    <col min="13836" max="13836" width="11.625" style="384" customWidth="1"/>
    <col min="13837" max="14080" width="9" style="384"/>
    <col min="14081" max="14081" width="9.875" style="384" customWidth="1"/>
    <col min="14082" max="14082" width="7" style="384" customWidth="1"/>
    <col min="14083" max="14083" width="6" style="384" customWidth="1"/>
    <col min="14084" max="14084" width="5.625" style="384" customWidth="1"/>
    <col min="14085" max="14085" width="7.625" style="384" customWidth="1"/>
    <col min="14086" max="14086" width="5.625" style="384" customWidth="1"/>
    <col min="14087" max="14087" width="5.5" style="384" customWidth="1"/>
    <col min="14088" max="14088" width="6.75" style="384" customWidth="1"/>
    <col min="14089" max="14089" width="7.375" style="384" customWidth="1"/>
    <col min="14090" max="14090" width="7.625" style="384" customWidth="1"/>
    <col min="14091" max="14091" width="6.875" style="384" customWidth="1"/>
    <col min="14092" max="14092" width="11.625" style="384" customWidth="1"/>
    <col min="14093" max="14336" width="9" style="384"/>
    <col min="14337" max="14337" width="9.875" style="384" customWidth="1"/>
    <col min="14338" max="14338" width="7" style="384" customWidth="1"/>
    <col min="14339" max="14339" width="6" style="384" customWidth="1"/>
    <col min="14340" max="14340" width="5.625" style="384" customWidth="1"/>
    <col min="14341" max="14341" width="7.625" style="384" customWidth="1"/>
    <col min="14342" max="14342" width="5.625" style="384" customWidth="1"/>
    <col min="14343" max="14343" width="5.5" style="384" customWidth="1"/>
    <col min="14344" max="14344" width="6.75" style="384" customWidth="1"/>
    <col min="14345" max="14345" width="7.375" style="384" customWidth="1"/>
    <col min="14346" max="14346" width="7.625" style="384" customWidth="1"/>
    <col min="14347" max="14347" width="6.875" style="384" customWidth="1"/>
    <col min="14348" max="14348" width="11.625" style="384" customWidth="1"/>
    <col min="14349" max="14592" width="9" style="384"/>
    <col min="14593" max="14593" width="9.875" style="384" customWidth="1"/>
    <col min="14594" max="14594" width="7" style="384" customWidth="1"/>
    <col min="14595" max="14595" width="6" style="384" customWidth="1"/>
    <col min="14596" max="14596" width="5.625" style="384" customWidth="1"/>
    <col min="14597" max="14597" width="7.625" style="384" customWidth="1"/>
    <col min="14598" max="14598" width="5.625" style="384" customWidth="1"/>
    <col min="14599" max="14599" width="5.5" style="384" customWidth="1"/>
    <col min="14600" max="14600" width="6.75" style="384" customWidth="1"/>
    <col min="14601" max="14601" width="7.375" style="384" customWidth="1"/>
    <col min="14602" max="14602" width="7.625" style="384" customWidth="1"/>
    <col min="14603" max="14603" width="6.875" style="384" customWidth="1"/>
    <col min="14604" max="14604" width="11.625" style="384" customWidth="1"/>
    <col min="14605" max="14848" width="9" style="384"/>
    <col min="14849" max="14849" width="9.875" style="384" customWidth="1"/>
    <col min="14850" max="14850" width="7" style="384" customWidth="1"/>
    <col min="14851" max="14851" width="6" style="384" customWidth="1"/>
    <col min="14852" max="14852" width="5.625" style="384" customWidth="1"/>
    <col min="14853" max="14853" width="7.625" style="384" customWidth="1"/>
    <col min="14854" max="14854" width="5.625" style="384" customWidth="1"/>
    <col min="14855" max="14855" width="5.5" style="384" customWidth="1"/>
    <col min="14856" max="14856" width="6.75" style="384" customWidth="1"/>
    <col min="14857" max="14857" width="7.375" style="384" customWidth="1"/>
    <col min="14858" max="14858" width="7.625" style="384" customWidth="1"/>
    <col min="14859" max="14859" width="6.875" style="384" customWidth="1"/>
    <col min="14860" max="14860" width="11.625" style="384" customWidth="1"/>
    <col min="14861" max="15104" width="9" style="384"/>
    <col min="15105" max="15105" width="9.875" style="384" customWidth="1"/>
    <col min="15106" max="15106" width="7" style="384" customWidth="1"/>
    <col min="15107" max="15107" width="6" style="384" customWidth="1"/>
    <col min="15108" max="15108" width="5.625" style="384" customWidth="1"/>
    <col min="15109" max="15109" width="7.625" style="384" customWidth="1"/>
    <col min="15110" max="15110" width="5.625" style="384" customWidth="1"/>
    <col min="15111" max="15111" width="5.5" style="384" customWidth="1"/>
    <col min="15112" max="15112" width="6.75" style="384" customWidth="1"/>
    <col min="15113" max="15113" width="7.375" style="384" customWidth="1"/>
    <col min="15114" max="15114" width="7.625" style="384" customWidth="1"/>
    <col min="15115" max="15115" width="6.875" style="384" customWidth="1"/>
    <col min="15116" max="15116" width="11.625" style="384" customWidth="1"/>
    <col min="15117" max="15360" width="9" style="384"/>
    <col min="15361" max="15361" width="9.875" style="384" customWidth="1"/>
    <col min="15362" max="15362" width="7" style="384" customWidth="1"/>
    <col min="15363" max="15363" width="6" style="384" customWidth="1"/>
    <col min="15364" max="15364" width="5.625" style="384" customWidth="1"/>
    <col min="15365" max="15365" width="7.625" style="384" customWidth="1"/>
    <col min="15366" max="15366" width="5.625" style="384" customWidth="1"/>
    <col min="15367" max="15367" width="5.5" style="384" customWidth="1"/>
    <col min="15368" max="15368" width="6.75" style="384" customWidth="1"/>
    <col min="15369" max="15369" width="7.375" style="384" customWidth="1"/>
    <col min="15370" max="15370" width="7.625" style="384" customWidth="1"/>
    <col min="15371" max="15371" width="6.875" style="384" customWidth="1"/>
    <col min="15372" max="15372" width="11.625" style="384" customWidth="1"/>
    <col min="15373" max="15616" width="9" style="384"/>
    <col min="15617" max="15617" width="9.875" style="384" customWidth="1"/>
    <col min="15618" max="15618" width="7" style="384" customWidth="1"/>
    <col min="15619" max="15619" width="6" style="384" customWidth="1"/>
    <col min="15620" max="15620" width="5.625" style="384" customWidth="1"/>
    <col min="15621" max="15621" width="7.625" style="384" customWidth="1"/>
    <col min="15622" max="15622" width="5.625" style="384" customWidth="1"/>
    <col min="15623" max="15623" width="5.5" style="384" customWidth="1"/>
    <col min="15624" max="15624" width="6.75" style="384" customWidth="1"/>
    <col min="15625" max="15625" width="7.375" style="384" customWidth="1"/>
    <col min="15626" max="15626" width="7.625" style="384" customWidth="1"/>
    <col min="15627" max="15627" width="6.875" style="384" customWidth="1"/>
    <col min="15628" max="15628" width="11.625" style="384" customWidth="1"/>
    <col min="15629" max="15872" width="9" style="384"/>
    <col min="15873" max="15873" width="9.875" style="384" customWidth="1"/>
    <col min="15874" max="15874" width="7" style="384" customWidth="1"/>
    <col min="15875" max="15875" width="6" style="384" customWidth="1"/>
    <col min="15876" max="15876" width="5.625" style="384" customWidth="1"/>
    <col min="15877" max="15877" width="7.625" style="384" customWidth="1"/>
    <col min="15878" max="15878" width="5.625" style="384" customWidth="1"/>
    <col min="15879" max="15879" width="5.5" style="384" customWidth="1"/>
    <col min="15880" max="15880" width="6.75" style="384" customWidth="1"/>
    <col min="15881" max="15881" width="7.375" style="384" customWidth="1"/>
    <col min="15882" max="15882" width="7.625" style="384" customWidth="1"/>
    <col min="15883" max="15883" width="6.875" style="384" customWidth="1"/>
    <col min="15884" max="15884" width="11.625" style="384" customWidth="1"/>
    <col min="15885" max="16128" width="9" style="384"/>
    <col min="16129" max="16129" width="9.875" style="384" customWidth="1"/>
    <col min="16130" max="16130" width="7" style="384" customWidth="1"/>
    <col min="16131" max="16131" width="6" style="384" customWidth="1"/>
    <col min="16132" max="16132" width="5.625" style="384" customWidth="1"/>
    <col min="16133" max="16133" width="7.625" style="384" customWidth="1"/>
    <col min="16134" max="16134" width="5.625" style="384" customWidth="1"/>
    <col min="16135" max="16135" width="5.5" style="384" customWidth="1"/>
    <col min="16136" max="16136" width="6.75" style="384" customWidth="1"/>
    <col min="16137" max="16137" width="7.375" style="384" customWidth="1"/>
    <col min="16138" max="16138" width="7.625" style="384" customWidth="1"/>
    <col min="16139" max="16139" width="6.875" style="384" customWidth="1"/>
    <col min="16140" max="16140" width="11.625" style="384" customWidth="1"/>
    <col min="16141" max="16384" width="9" style="384"/>
  </cols>
  <sheetData>
    <row r="1" spans="1:13" ht="24" customHeight="1" x14ac:dyDescent="0.2">
      <c r="A1" s="385" t="s">
        <v>195</v>
      </c>
    </row>
    <row r="3" spans="1:13" s="88" customFormat="1" ht="42.75" customHeight="1" x14ac:dyDescent="0.4">
      <c r="A3" s="287" t="s">
        <v>69</v>
      </c>
      <c r="B3" s="346" t="s">
        <v>194</v>
      </c>
      <c r="C3" s="347"/>
      <c r="D3" s="348"/>
      <c r="E3" s="346" t="s">
        <v>193</v>
      </c>
      <c r="F3" s="347"/>
      <c r="G3" s="348"/>
      <c r="H3" s="352" t="s">
        <v>192</v>
      </c>
      <c r="I3" s="347"/>
      <c r="J3" s="347"/>
      <c r="K3" s="348"/>
      <c r="L3" s="349" t="s">
        <v>191</v>
      </c>
    </row>
    <row r="4" spans="1:13" s="88" customFormat="1" ht="14.25" customHeight="1" x14ac:dyDescent="0.4">
      <c r="A4" s="387"/>
      <c r="B4" s="344" t="s">
        <v>37</v>
      </c>
      <c r="C4" s="344" t="s">
        <v>190</v>
      </c>
      <c r="D4" s="344" t="s">
        <v>189</v>
      </c>
      <c r="E4" s="344" t="s">
        <v>37</v>
      </c>
      <c r="F4" s="344" t="s">
        <v>190</v>
      </c>
      <c r="G4" s="344" t="s">
        <v>189</v>
      </c>
      <c r="H4" s="344" t="s">
        <v>37</v>
      </c>
      <c r="I4" s="350" t="s">
        <v>188</v>
      </c>
      <c r="J4" s="350" t="s">
        <v>187</v>
      </c>
      <c r="K4" s="344" t="s">
        <v>186</v>
      </c>
      <c r="L4" s="388"/>
    </row>
    <row r="5" spans="1:13" s="88" customFormat="1" ht="14.25" customHeight="1" x14ac:dyDescent="0.4">
      <c r="A5" s="289"/>
      <c r="B5" s="345"/>
      <c r="C5" s="345"/>
      <c r="D5" s="345"/>
      <c r="E5" s="345"/>
      <c r="F5" s="345"/>
      <c r="G5" s="345"/>
      <c r="H5" s="345"/>
      <c r="I5" s="351"/>
      <c r="J5" s="351"/>
      <c r="K5" s="345"/>
      <c r="L5" s="389"/>
    </row>
    <row r="6" spans="1:13" s="121" customFormat="1" ht="6" customHeight="1" x14ac:dyDescent="0.15">
      <c r="A6" s="390"/>
      <c r="B6" s="129"/>
      <c r="C6" s="128"/>
      <c r="D6" s="128"/>
      <c r="E6" s="128"/>
      <c r="F6" s="128"/>
      <c r="G6" s="128"/>
      <c r="H6" s="128"/>
      <c r="I6" s="128"/>
      <c r="J6" s="128"/>
      <c r="K6" s="128"/>
      <c r="L6" s="128"/>
    </row>
    <row r="7" spans="1:13" s="126" customFormat="1" ht="16.5" customHeight="1" x14ac:dyDescent="0.15">
      <c r="A7" s="391" t="s">
        <v>61</v>
      </c>
      <c r="B7" s="23">
        <v>9</v>
      </c>
      <c r="C7" s="23">
        <v>3</v>
      </c>
      <c r="D7" s="23">
        <v>6</v>
      </c>
      <c r="E7" s="23">
        <v>6</v>
      </c>
      <c r="F7" s="23">
        <v>2</v>
      </c>
      <c r="G7" s="23">
        <v>4</v>
      </c>
      <c r="H7" s="23">
        <v>87</v>
      </c>
      <c r="I7" s="23">
        <v>27</v>
      </c>
      <c r="J7" s="23">
        <v>60</v>
      </c>
      <c r="K7" s="127" t="s">
        <v>19</v>
      </c>
      <c r="L7" s="23">
        <v>15</v>
      </c>
    </row>
    <row r="8" spans="1:13" s="125" customFormat="1" ht="17.100000000000001" customHeight="1" x14ac:dyDescent="0.15">
      <c r="A8" s="57" t="s">
        <v>60</v>
      </c>
      <c r="B8" s="56">
        <v>4</v>
      </c>
      <c r="C8" s="75">
        <v>4</v>
      </c>
      <c r="D8" s="75">
        <v>0</v>
      </c>
      <c r="E8" s="75">
        <v>1</v>
      </c>
      <c r="F8" s="75">
        <v>1</v>
      </c>
      <c r="G8" s="75">
        <v>0</v>
      </c>
      <c r="H8" s="75">
        <v>84</v>
      </c>
      <c r="I8" s="75">
        <v>29</v>
      </c>
      <c r="J8" s="75">
        <v>55</v>
      </c>
      <c r="K8" s="98" t="s">
        <v>19</v>
      </c>
      <c r="L8" s="75">
        <v>13</v>
      </c>
    </row>
    <row r="9" spans="1:13" s="125" customFormat="1" ht="17.100000000000001" customHeight="1" x14ac:dyDescent="0.15">
      <c r="A9" s="57" t="s">
        <v>59</v>
      </c>
      <c r="B9" s="56">
        <v>8</v>
      </c>
      <c r="C9" s="75">
        <v>4</v>
      </c>
      <c r="D9" s="75">
        <v>4</v>
      </c>
      <c r="E9" s="75">
        <v>4</v>
      </c>
      <c r="F9" s="75">
        <v>3</v>
      </c>
      <c r="G9" s="75">
        <v>1</v>
      </c>
      <c r="H9" s="75">
        <v>71</v>
      </c>
      <c r="I9" s="75">
        <v>25</v>
      </c>
      <c r="J9" s="75">
        <v>46</v>
      </c>
      <c r="K9" s="98" t="s">
        <v>19</v>
      </c>
      <c r="L9" s="75">
        <v>6</v>
      </c>
    </row>
    <row r="10" spans="1:13" s="125" customFormat="1" ht="17.100000000000001" customHeight="1" x14ac:dyDescent="0.15">
      <c r="A10" s="57" t="s">
        <v>58</v>
      </c>
      <c r="B10" s="56">
        <v>6</v>
      </c>
      <c r="C10" s="54">
        <v>3</v>
      </c>
      <c r="D10" s="54">
        <v>3</v>
      </c>
      <c r="E10" s="54">
        <v>3</v>
      </c>
      <c r="F10" s="54">
        <v>1</v>
      </c>
      <c r="G10" s="54">
        <v>2</v>
      </c>
      <c r="H10" s="54">
        <v>62</v>
      </c>
      <c r="I10" s="54">
        <v>26</v>
      </c>
      <c r="J10" s="54">
        <v>36</v>
      </c>
      <c r="K10" s="98" t="s">
        <v>19</v>
      </c>
      <c r="L10" s="54">
        <v>6</v>
      </c>
      <c r="M10" s="124"/>
    </row>
    <row r="11" spans="1:13" s="124" customFormat="1" ht="17.100000000000001" customHeight="1" x14ac:dyDescent="0.15">
      <c r="A11" s="57" t="s">
        <v>57</v>
      </c>
      <c r="B11" s="56">
        <v>9</v>
      </c>
      <c r="C11" s="54">
        <v>6</v>
      </c>
      <c r="D11" s="54">
        <v>3</v>
      </c>
      <c r="E11" s="54">
        <v>5</v>
      </c>
      <c r="F11" s="54">
        <v>3</v>
      </c>
      <c r="G11" s="54">
        <v>2</v>
      </c>
      <c r="H11" s="54">
        <v>56</v>
      </c>
      <c r="I11" s="54">
        <v>25</v>
      </c>
      <c r="J11" s="54">
        <v>31</v>
      </c>
      <c r="K11" s="98" t="s">
        <v>97</v>
      </c>
      <c r="L11" s="54">
        <v>14</v>
      </c>
    </row>
    <row r="12" spans="1:13" s="124" customFormat="1" ht="17.100000000000001" customHeight="1" x14ac:dyDescent="0.15">
      <c r="A12" s="57" t="s">
        <v>56</v>
      </c>
      <c r="B12" s="56">
        <v>3</v>
      </c>
      <c r="C12" s="54">
        <v>0</v>
      </c>
      <c r="D12" s="54">
        <v>3</v>
      </c>
      <c r="E12" s="98" t="s">
        <v>97</v>
      </c>
      <c r="F12" s="98" t="s">
        <v>97</v>
      </c>
      <c r="G12" s="98" t="s">
        <v>97</v>
      </c>
      <c r="H12" s="54">
        <v>62</v>
      </c>
      <c r="I12" s="54">
        <v>36</v>
      </c>
      <c r="J12" s="54">
        <v>26</v>
      </c>
      <c r="K12" s="98" t="s">
        <v>97</v>
      </c>
      <c r="L12" s="54">
        <v>8</v>
      </c>
    </row>
    <row r="13" spans="1:13" s="124" customFormat="1" ht="17.100000000000001" customHeight="1" x14ac:dyDescent="0.15">
      <c r="A13" s="57" t="s">
        <v>55</v>
      </c>
      <c r="B13" s="56">
        <v>6</v>
      </c>
      <c r="C13" s="54">
        <v>3</v>
      </c>
      <c r="D13" s="54">
        <v>3</v>
      </c>
      <c r="E13" s="55">
        <v>4</v>
      </c>
      <c r="F13" s="55">
        <v>2</v>
      </c>
      <c r="G13" s="55">
        <v>2</v>
      </c>
      <c r="H13" s="54">
        <v>55</v>
      </c>
      <c r="I13" s="54">
        <v>34</v>
      </c>
      <c r="J13" s="54">
        <v>21</v>
      </c>
      <c r="K13" s="98" t="s">
        <v>19</v>
      </c>
      <c r="L13" s="54">
        <v>17</v>
      </c>
    </row>
    <row r="14" spans="1:13" s="124" customFormat="1" ht="17.100000000000001" customHeight="1" x14ac:dyDescent="0.15">
      <c r="A14" s="57" t="s">
        <v>143</v>
      </c>
      <c r="B14" s="56">
        <v>7</v>
      </c>
      <c r="C14" s="54">
        <v>3</v>
      </c>
      <c r="D14" s="54">
        <v>4</v>
      </c>
      <c r="E14" s="55">
        <v>4</v>
      </c>
      <c r="F14" s="55">
        <v>1</v>
      </c>
      <c r="G14" s="55">
        <v>3</v>
      </c>
      <c r="H14" s="54">
        <v>53</v>
      </c>
      <c r="I14" s="54">
        <v>23</v>
      </c>
      <c r="J14" s="54">
        <v>30</v>
      </c>
      <c r="K14" s="98" t="s">
        <v>19</v>
      </c>
      <c r="L14" s="54">
        <v>12</v>
      </c>
    </row>
    <row r="15" spans="1:13" s="124" customFormat="1" ht="17.100000000000001" customHeight="1" x14ac:dyDescent="0.15">
      <c r="A15" s="57" t="s">
        <v>53</v>
      </c>
      <c r="B15" s="56">
        <v>7</v>
      </c>
      <c r="C15" s="54">
        <v>4</v>
      </c>
      <c r="D15" s="54">
        <v>3</v>
      </c>
      <c r="E15" s="55">
        <v>2</v>
      </c>
      <c r="F15" s="55">
        <v>2</v>
      </c>
      <c r="G15" s="55">
        <v>0</v>
      </c>
      <c r="H15" s="54">
        <v>67</v>
      </c>
      <c r="I15" s="54">
        <v>39</v>
      </c>
      <c r="J15" s="54">
        <v>28</v>
      </c>
      <c r="K15" s="98" t="s">
        <v>19</v>
      </c>
      <c r="L15" s="54">
        <v>7</v>
      </c>
    </row>
    <row r="16" spans="1:13" s="124" customFormat="1" ht="17.100000000000001" customHeight="1" x14ac:dyDescent="0.15">
      <c r="A16" s="57" t="s">
        <v>52</v>
      </c>
      <c r="B16" s="56">
        <v>6</v>
      </c>
      <c r="C16" s="54">
        <v>3</v>
      </c>
      <c r="D16" s="54">
        <v>3</v>
      </c>
      <c r="E16" s="55">
        <v>3</v>
      </c>
      <c r="F16" s="55">
        <v>1</v>
      </c>
      <c r="G16" s="55">
        <v>2</v>
      </c>
      <c r="H16" s="54">
        <v>47</v>
      </c>
      <c r="I16" s="54">
        <v>29</v>
      </c>
      <c r="J16" s="54">
        <v>18</v>
      </c>
      <c r="K16" s="98" t="s">
        <v>19</v>
      </c>
      <c r="L16" s="54">
        <v>6</v>
      </c>
    </row>
    <row r="17" spans="1:12" s="124" customFormat="1" ht="17.100000000000001" customHeight="1" x14ac:dyDescent="0.15">
      <c r="A17" s="57" t="s">
        <v>51</v>
      </c>
      <c r="B17" s="56">
        <v>3</v>
      </c>
      <c r="C17" s="54">
        <v>0</v>
      </c>
      <c r="D17" s="54">
        <v>3</v>
      </c>
      <c r="E17" s="55">
        <v>3</v>
      </c>
      <c r="F17" s="55">
        <v>0</v>
      </c>
      <c r="G17" s="55">
        <v>3</v>
      </c>
      <c r="H17" s="54">
        <v>51</v>
      </c>
      <c r="I17" s="54">
        <v>24</v>
      </c>
      <c r="J17" s="54">
        <v>27</v>
      </c>
      <c r="K17" s="98" t="s">
        <v>97</v>
      </c>
      <c r="L17" s="54">
        <v>10</v>
      </c>
    </row>
    <row r="18" spans="1:12" s="124" customFormat="1" ht="17.100000000000001" customHeight="1" x14ac:dyDescent="0.15">
      <c r="A18" s="57" t="s">
        <v>50</v>
      </c>
      <c r="B18" s="56">
        <v>9</v>
      </c>
      <c r="C18" s="54">
        <v>5</v>
      </c>
      <c r="D18" s="54">
        <v>4</v>
      </c>
      <c r="E18" s="55">
        <v>5</v>
      </c>
      <c r="F18" s="55">
        <v>4</v>
      </c>
      <c r="G18" s="55">
        <v>1</v>
      </c>
      <c r="H18" s="54">
        <v>41</v>
      </c>
      <c r="I18" s="54">
        <v>23</v>
      </c>
      <c r="J18" s="54">
        <v>18</v>
      </c>
      <c r="K18" s="98" t="s">
        <v>97</v>
      </c>
      <c r="L18" s="54">
        <v>9</v>
      </c>
    </row>
    <row r="19" spans="1:12" s="124" customFormat="1" ht="17.100000000000001" customHeight="1" x14ac:dyDescent="0.15">
      <c r="A19" s="57" t="s">
        <v>49</v>
      </c>
      <c r="B19" s="56">
        <v>6</v>
      </c>
      <c r="C19" s="54">
        <v>2</v>
      </c>
      <c r="D19" s="54">
        <v>4</v>
      </c>
      <c r="E19" s="55">
        <v>4</v>
      </c>
      <c r="F19" s="55">
        <v>1</v>
      </c>
      <c r="G19" s="55">
        <v>3</v>
      </c>
      <c r="H19" s="54">
        <v>38</v>
      </c>
      <c r="I19" s="54">
        <v>16</v>
      </c>
      <c r="J19" s="54">
        <v>22</v>
      </c>
      <c r="K19" s="98" t="s">
        <v>97</v>
      </c>
      <c r="L19" s="54">
        <v>6</v>
      </c>
    </row>
    <row r="20" spans="1:12" s="124" customFormat="1" ht="17.100000000000001" customHeight="1" x14ac:dyDescent="0.15">
      <c r="A20" s="57" t="s">
        <v>48</v>
      </c>
      <c r="B20" s="56">
        <v>1</v>
      </c>
      <c r="C20" s="54">
        <v>1</v>
      </c>
      <c r="D20" s="55" t="s">
        <v>19</v>
      </c>
      <c r="E20" s="55" t="s">
        <v>19</v>
      </c>
      <c r="F20" s="55" t="s">
        <v>19</v>
      </c>
      <c r="G20" s="55" t="s">
        <v>19</v>
      </c>
      <c r="H20" s="54">
        <v>44</v>
      </c>
      <c r="I20" s="54">
        <v>30</v>
      </c>
      <c r="J20" s="54">
        <v>14</v>
      </c>
      <c r="K20" s="55" t="s">
        <v>19</v>
      </c>
      <c r="L20" s="54">
        <v>9</v>
      </c>
    </row>
    <row r="21" spans="1:12" s="124" customFormat="1" ht="17.100000000000001" customHeight="1" x14ac:dyDescent="0.15">
      <c r="A21" s="57" t="s">
        <v>47</v>
      </c>
      <c r="B21" s="56">
        <v>6</v>
      </c>
      <c r="C21" s="54">
        <v>3</v>
      </c>
      <c r="D21" s="55">
        <v>3</v>
      </c>
      <c r="E21" s="55">
        <v>6</v>
      </c>
      <c r="F21" s="55">
        <v>3</v>
      </c>
      <c r="G21" s="55">
        <v>3</v>
      </c>
      <c r="H21" s="54">
        <v>39</v>
      </c>
      <c r="I21" s="54">
        <v>23</v>
      </c>
      <c r="J21" s="54">
        <v>16</v>
      </c>
      <c r="K21" s="55" t="s">
        <v>19</v>
      </c>
      <c r="L21" s="54">
        <v>9</v>
      </c>
    </row>
    <row r="22" spans="1:12" s="124" customFormat="1" ht="17.100000000000001" customHeight="1" x14ac:dyDescent="0.15">
      <c r="A22" s="57" t="s">
        <v>140</v>
      </c>
      <c r="B22" s="56">
        <v>4</v>
      </c>
      <c r="C22" s="54">
        <v>4</v>
      </c>
      <c r="D22" s="55" t="s">
        <v>97</v>
      </c>
      <c r="E22" s="55">
        <v>4</v>
      </c>
      <c r="F22" s="55">
        <v>4</v>
      </c>
      <c r="G22" s="55" t="s">
        <v>97</v>
      </c>
      <c r="H22" s="54">
        <v>38</v>
      </c>
      <c r="I22" s="54">
        <v>19</v>
      </c>
      <c r="J22" s="54">
        <v>19</v>
      </c>
      <c r="K22" s="55" t="s">
        <v>19</v>
      </c>
      <c r="L22" s="54">
        <v>11</v>
      </c>
    </row>
    <row r="23" spans="1:12" s="124" customFormat="1" ht="16.5" customHeight="1" x14ac:dyDescent="0.15">
      <c r="A23" s="57" t="s">
        <v>45</v>
      </c>
      <c r="B23" s="56">
        <v>6</v>
      </c>
      <c r="C23" s="54">
        <v>3</v>
      </c>
      <c r="D23" s="55">
        <v>3</v>
      </c>
      <c r="E23" s="55">
        <v>3</v>
      </c>
      <c r="F23" s="55">
        <v>1</v>
      </c>
      <c r="G23" s="55">
        <v>2</v>
      </c>
      <c r="H23" s="54">
        <v>40</v>
      </c>
      <c r="I23" s="54">
        <v>22</v>
      </c>
      <c r="J23" s="54">
        <v>18</v>
      </c>
      <c r="K23" s="55" t="s">
        <v>19</v>
      </c>
      <c r="L23" s="54">
        <v>9</v>
      </c>
    </row>
    <row r="24" spans="1:12" s="124" customFormat="1" ht="16.5" customHeight="1" x14ac:dyDescent="0.15">
      <c r="A24" s="57" t="s">
        <v>333</v>
      </c>
      <c r="B24" s="56">
        <v>1</v>
      </c>
      <c r="C24" s="54" t="s">
        <v>19</v>
      </c>
      <c r="D24" s="55">
        <v>1</v>
      </c>
      <c r="E24" s="55" t="s">
        <v>19</v>
      </c>
      <c r="F24" s="55" t="s">
        <v>19</v>
      </c>
      <c r="G24" s="55" t="s">
        <v>19</v>
      </c>
      <c r="H24" s="54">
        <v>40</v>
      </c>
      <c r="I24" s="54">
        <v>21</v>
      </c>
      <c r="J24" s="54">
        <v>19</v>
      </c>
      <c r="K24" s="55" t="s">
        <v>19</v>
      </c>
      <c r="L24" s="54">
        <v>7</v>
      </c>
    </row>
    <row r="25" spans="1:12" s="121" customFormat="1" x14ac:dyDescent="0.15">
      <c r="A25" s="392"/>
      <c r="B25" s="73"/>
      <c r="C25" s="122"/>
      <c r="D25" s="122"/>
      <c r="E25" s="122"/>
      <c r="F25" s="122"/>
      <c r="G25" s="122"/>
      <c r="H25" s="122"/>
      <c r="I25" s="123"/>
      <c r="J25" s="122"/>
      <c r="K25" s="122"/>
      <c r="L25" s="122"/>
    </row>
    <row r="26" spans="1:12" x14ac:dyDescent="0.15">
      <c r="A26" s="372" t="s">
        <v>185</v>
      </c>
    </row>
  </sheetData>
  <mergeCells count="15">
    <mergeCell ref="L3:L5"/>
    <mergeCell ref="I4:I5"/>
    <mergeCell ref="J4:J5"/>
    <mergeCell ref="H3:K3"/>
    <mergeCell ref="H4:H5"/>
    <mergeCell ref="K4:K5"/>
    <mergeCell ref="A3:A5"/>
    <mergeCell ref="B4:B5"/>
    <mergeCell ref="C4:C5"/>
    <mergeCell ref="D4:D5"/>
    <mergeCell ref="E4:E5"/>
    <mergeCell ref="E3:G3"/>
    <mergeCell ref="B3:D3"/>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目次</vt:lpstr>
      <vt:lpstr>表13-1</vt:lpstr>
      <vt:lpstr>表13-2</vt:lpstr>
      <vt:lpstr>表13-3</vt:lpstr>
      <vt:lpstr>表13-4</vt:lpstr>
      <vt:lpstr>表13-5</vt:lpstr>
      <vt:lpstr>表13-6</vt:lpstr>
      <vt:lpstr>表13-7</vt:lpstr>
      <vt:lpstr>表13-8</vt:lpstr>
      <vt:lpstr>表13-9</vt:lpstr>
      <vt:lpstr>表13-10</vt:lpstr>
      <vt:lpstr>表 13-11</vt:lpstr>
      <vt:lpstr>表13-12</vt:lpstr>
      <vt:lpstr>表13-13</vt:lpstr>
      <vt:lpstr>表13-14</vt:lpstr>
      <vt:lpstr>表13-15</vt:lpstr>
      <vt:lpstr>表13-16</vt:lpstr>
      <vt:lpstr>表13-17</vt:lpstr>
      <vt:lpstr>'表 13-11'!Print_Area</vt:lpstr>
      <vt:lpstr>'表13-15'!Print_Area</vt:lpstr>
      <vt:lpstr>'表13-6'!Print_Area</vt:lpstr>
      <vt:lpstr>'表13-6'!Print_Titles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2021-12-17T08:59:14Z</dcterms:created>
  <dcterms:modified xsi:type="dcterms:W3CDTF">2023-12-06T04:59:29Z</dcterms:modified>
</cp:coreProperties>
</file>