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codeName="ThisWorkbook" defaultThemeVersion="166925" filterPrivacy="1"/>
  <xr:revisionPtr xr6:coauthVersionLast="47" xr6:coauthVersionMax="47" documentId="13_ncr:1_{93EA09D0-E1D4-4CF9-906B-45EB3ECABFA3}" revIDLastSave="0" xr10:uidLastSave="{00000000-0000-0000-0000-000000000000}"/>
  <bookViews>
    <workbookView activeTab="1" firstSheet="1" tabRatio="796" xr2:uid="{00000000-000D-0000-FFFF-FFFF00000000}" windowHeight="11040" windowWidth="20730" xWindow="-120" yWindow="-120"/>
  </bookViews>
  <sheets>
    <sheet r:id="rId1" name="付表３－２" sheetId="27" state="hidden"/>
    <sheet r:id="rId2" name="勤務形態一覧表（汎用）" sheetId="60"/>
    <sheet r:id="rId3" name="勤務形態一覧表（居宅介護）" sheetId="116"/>
    <sheet r:id="rId4" name="勤務形態一覧表（重度訪問介護）" sheetId="117"/>
    <sheet r:id="rId5" name="勤務形態一覧表（同行援護）" sheetId="120"/>
    <sheet r:id="rId6" name="勤務形態一覧表（行動援護）" sheetId="119"/>
    <sheet r:id="rId7" name="勤務形態一覧表（療養介護）" sheetId="93"/>
    <sheet r:id="rId8" name="勤務形態一覧表（生活介護）" sheetId="94"/>
    <sheet r:id="rId9" name="勤務形態一覧表（短期入所・併設型）" sheetId="126"/>
    <sheet r:id="rId10" name="勤務形態一覧表（短期入所・空床利用型）" sheetId="127"/>
    <sheet r:id="rId11" name="勤務形態一覧表（短期入所・単独型）" sheetId="128"/>
    <sheet r:id="rId12" name="勤務形態一覧表（重度障害者等包括支援）" sheetId="130"/>
    <sheet r:id="rId13" name="勤務形態一覧表（機能訓練）" sheetId="95"/>
    <sheet r:id="rId14" name="勤務形態一覧表（生活訓練）" sheetId="96"/>
    <sheet r:id="rId15" name="勤務形態一覧表（就労選択支援）" sheetId="131"/>
    <sheet r:id="rId16" name="勤務形態一覧表（就労移行支援）" sheetId="132"/>
    <sheet r:id="rId17" name="勤務形態一覧表（認定指定就労移行支援）" sheetId="133"/>
    <sheet r:id="rId18" name="勤務形態一覧表（就労継続支援A型・B型）" sheetId="134"/>
    <sheet r:id="rId19" name="勤務形態一覧表（就労定着支援）" sheetId="136"/>
    <sheet r:id="rId20" name="勤務形態一覧表（自立生活援助）" sheetId="100"/>
    <sheet r:id="rId21" name="勤務形態一覧表（共同生活援助・介護サービス包括型）" sheetId="101"/>
    <sheet r:id="rId22" name="勤務形態一覧表（共同生活援助・外部サービス利用型）" sheetId="102"/>
    <sheet r:id="rId23" name="勤務形態一覧表（共同生活援助・日中サービス支援型" sheetId="124"/>
    <sheet r:id="rId24" name="勤務形態一覧表（障害者支援施設）" sheetId="107"/>
    <sheet r:id="rId25" name="勤務形態一覧表（一般相談支援）" sheetId="106"/>
    <sheet r:id="rId26" name="勤務形態一覧（特定相談支援・障害児相談支援）" sheetId="108"/>
    <sheet r:id="rId27" name="勤務形態一覧表（児童発達支援・放課後デイサービス）" sheetId="109"/>
    <sheet r:id="rId28" name="勤務形態一覧表（児童発達支援・主として重症心身障害児）" sheetId="110"/>
    <sheet r:id="rId29" name="勤務形態一覧表（児童発達支援センター）" sheetId="111"/>
    <sheet r:id="rId30" name="勤務形態一覧表（居宅訪問型児童発達支援）" sheetId="112"/>
    <sheet r:id="rId31" name="勤務形態一覧表（保育所等訪問支援）" sheetId="113"/>
    <sheet r:id="rId32" name="勤務形態一覧表（福祉型障害児入所施設）" sheetId="114"/>
    <sheet r:id="rId33" name="勤務形態一覧表（医療型障害児入所施設）" sheetId="115"/>
    <sheet r:id="rId34" name="選択肢" sheetId="90"/>
  </sheets>
  <definedNames>
    <definedName name="___kk06">#REF!</definedName>
    <definedName name="___kk29">#REF!</definedName>
    <definedName name="__kk06">#REF!</definedName>
    <definedName name="__kk29">#REF!</definedName>
    <definedName hidden="1" localSheetId="26" name="_xlnm._FilterDatabase">'勤務形態一覧表（児童発達支援・放課後デイサービス）'!$AK$5:$AK$6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localSheetId="25" name="_xlnm.Print_Area">'勤務形態一覧（特定相談支援・障害児相談支援）'!$A$1:$AN$76</definedName>
    <definedName localSheetId="32" name="_xlnm.Print_Area">'勤務形態一覧表（医療型障害児入所施設）'!$A$1:$AN$81</definedName>
    <definedName localSheetId="24" name="_xlnm.Print_Area">'勤務形態一覧表（一般相談支援）'!$A$1:$AN$73</definedName>
    <definedName localSheetId="12" name="_xlnm.Print_Area">'勤務形態一覧表（機能訓練）'!$A$1:$AN$82</definedName>
    <definedName localSheetId="2" name="_xlnm.Print_Area">'勤務形態一覧表（居宅介護）'!$A$1:$AN$86</definedName>
    <definedName localSheetId="29" name="_xlnm.Print_Area">'勤務形態一覧表（居宅訪問型児童発達支援）'!$A$1:$AN$73</definedName>
    <definedName localSheetId="20" name="_xlnm.Print_Area">'勤務形態一覧表（共同生活援助・介護サービス包括型）'!$A$1:$AN$90</definedName>
    <definedName localSheetId="21" name="_xlnm.Print_Area">'勤務形態一覧表（共同生活援助・外部サービス利用型）'!$A$1:$AN$87</definedName>
    <definedName localSheetId="22" name="_xlnm.Print_Area">'勤務形態一覧表（共同生活援助・日中サービス支援型'!$A$1:$AN$90</definedName>
    <definedName localSheetId="5" name="_xlnm.Print_Area">'勤務形態一覧表（行動援護）'!$A$1:$AN$82</definedName>
    <definedName localSheetId="27" name="_xlnm.Print_Area">'勤務形態一覧表（児童発達支援・主として重症心身障害児）'!$A$1:$AN$74</definedName>
    <definedName localSheetId="26" name="_xlnm.Print_Area">'勤務形態一覧表（児童発達支援・放課後デイサービス）'!$A$1:$AN$76</definedName>
    <definedName localSheetId="28" name="_xlnm.Print_Area">'勤務形態一覧表（児童発達支援センター）'!$A$1:$AN$81</definedName>
    <definedName localSheetId="19" name="_xlnm.Print_Area">'勤務形態一覧表（自立生活援助）'!$A$1:$AN$82</definedName>
    <definedName localSheetId="15" name="_xlnm.Print_Area">'勤務形態一覧表（就労移行支援）'!$A$1:$AN$84</definedName>
    <definedName localSheetId="17" name="_xlnm.Print_Area">'勤務形態一覧表（就労継続支援A型・B型）'!$A$1:$AN$85</definedName>
    <definedName localSheetId="14" name="_xlnm.Print_Area">'勤務形態一覧表（就労選択支援）'!$A$1:$AN$82</definedName>
    <definedName localSheetId="18" name="_xlnm.Print_Area">'勤務形態一覧表（就労定着支援）'!$A$1:$AN$82</definedName>
    <definedName localSheetId="11" name="_xlnm.Print_Area">'勤務形態一覧表（重度障害者等包括支援）'!$A$1:$AN$66</definedName>
    <definedName localSheetId="3" name="_xlnm.Print_Area">'勤務形態一覧表（重度訪問介護）'!$A$1:$AN$83</definedName>
    <definedName localSheetId="23" name="_xlnm.Print_Area">'勤務形態一覧表（障害者支援施設）'!$A$1:$AN$101</definedName>
    <definedName localSheetId="7" name="_xlnm.Print_Area">'勤務形態一覧表（生活介護）'!$A$1:$AN$89</definedName>
    <definedName localSheetId="13" name="_xlnm.Print_Area">'勤務形態一覧表（生活訓練）'!$A$1:$AN$84</definedName>
    <definedName localSheetId="9" name="_xlnm.Print_Area">'勤務形態一覧表（短期入所・空床利用型）'!$A$1:$AN$66</definedName>
    <definedName localSheetId="10" name="_xlnm.Print_Area">'勤務形態一覧表（短期入所・単独型）'!$A$1:$AN$66</definedName>
    <definedName localSheetId="8" name="_xlnm.Print_Area">'勤務形態一覧表（短期入所・併設型）'!$A$1:$AN$66</definedName>
    <definedName localSheetId="4" name="_xlnm.Print_Area">'勤務形態一覧表（同行援護）'!$A$1:$AN$82</definedName>
    <definedName localSheetId="16" name="_xlnm.Print_Area">'勤務形態一覧表（認定指定就労移行支援）'!$A$1:$AN$84</definedName>
    <definedName localSheetId="1" name="_xlnm.Print_Area">'勤務形態一覧表（汎用）'!$A$1:$AN$64</definedName>
    <definedName localSheetId="31" name="_xlnm.Print_Area">'勤務形態一覧表（福祉型障害児入所施設）'!$A$1:$AN$87</definedName>
    <definedName localSheetId="30" name="_xlnm.Print_Area">'勤務形態一覧表（保育所等訪問支援）'!$A$1:$AN$73</definedName>
    <definedName localSheetId="6" name="_xlnm.Print_Area">'勤務形態一覧表（療養介護）'!$A$1:$AN$81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E49" i="132" l="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O46" i="95" l="1"/>
  <c r="O48" i="96"/>
  <c r="U48" i="96"/>
  <c r="AK18" i="101"/>
  <c r="AH41" i="119"/>
  <c r="U38" i="119" l="1"/>
  <c r="U38" i="120"/>
  <c r="U38" i="117"/>
  <c r="AK41" i="119"/>
  <c r="AH40" i="119"/>
  <c r="AK40" i="119" s="1"/>
  <c r="AH41" i="120"/>
  <c r="AK41" i="120" s="1"/>
  <c r="AH40" i="120"/>
  <c r="AK40" i="117"/>
  <c r="AH41" i="117"/>
  <c r="AK41" i="117" s="1"/>
  <c r="AH40" i="117"/>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L38"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C43" i="93" s="1"/>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4" i="102"/>
  <c r="AL25" i="102"/>
  <c r="AL26" i="102"/>
  <c r="AL19" i="102"/>
  <c r="AH9" i="102"/>
  <c r="AL20" i="102"/>
  <c r="AL27" i="101"/>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9" l="1"/>
  <c r="AM40" i="119"/>
  <c r="AM43" i="119" s="1" a="1"/>
  <c r="AM43" i="119" s="1"/>
  <c r="AK42" i="120"/>
  <c r="AM40" i="120"/>
  <c r="AM43" i="120" s="1" a="1"/>
  <c r="AM43" i="120" s="1"/>
  <c r="AK42" i="117"/>
  <c r="AM40" i="117" s="1"/>
  <c r="AM43" i="117" s="1" a="1"/>
  <c r="AM43" i="117" s="1"/>
  <c r="AL14" i="124"/>
  <c r="AL15" i="95"/>
  <c r="O50" i="95"/>
  <c r="AO12" i="109"/>
  <c r="AO15" i="109"/>
  <c r="AO13" i="109"/>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AA41" i="109" l="1"/>
  <c r="E43" i="95"/>
  <c r="I44" i="116"/>
  <c r="AH42" i="116" s="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1" i="101"/>
  <c r="AL43" i="107"/>
  <c r="C56" i="107" s="1"/>
  <c r="C48" i="102"/>
  <c r="E51" i="101"/>
  <c r="I51" i="124"/>
  <c r="AM43" i="107"/>
  <c r="E56" i="107" s="1"/>
  <c r="E51" i="124"/>
  <c r="C51" i="124"/>
  <c r="AK42" i="116" l="1"/>
  <c r="AM40" i="116" s="1"/>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<sst xmlns="http://schemas.openxmlformats.org/spreadsheetml/2006/main" count="3630" uniqueCount="376">
  <si>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</si>
  <si>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</si>
  <si>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</si>
  <si>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</si>
  <si>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</si>
  <si>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</si>
  <si>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</si>
  <si>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</si>
  <si>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</si>
  <si>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</si>
  <si>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</si>
  <si>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</si>
  <si>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</si>
  <si>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</si>
  <si>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</si>
  <si>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</si>
  <si>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</si>
  <si>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</si>
  <si>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</si>
  <si>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</si>
  <si>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</si>
  <si>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</si>
  <si>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</si>
  <si>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</si>
  <si>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</si>
  <si>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</si>
  <si>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</si>
  <si>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</si>
  <si>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</si>
  <si>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</si>
  <si>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</si>
  <si>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</si>
  <si>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</si>
  <si>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</si>
  <si>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</si>
  <si>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</si>
  <si>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</si>
  <si>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</si>
  <si>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</si>
  <si>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</si>
  <si>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</si>
  <si>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</si>
  <si>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</si>
  <si>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</si>
  <si>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</si>
  <si>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</si>
  <si>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</si>
  <si>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</si>
  <si>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</si>
  <si>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</si>
  <si>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</si>
  <si>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</si>
  <si>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</si>
  <si>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</si>
  <si>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</si>
  <si>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</si>
  <si>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</si>
  <si>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</si>
  <si>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</si>
  <si>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</si>
  <si>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</si>
  <si>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</si>
  <si>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</si>
  <si>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</si>
  <si>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</si>
  <si>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</si>
  <si>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</si>
  <si>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</si>
  <si>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</si>
  <si>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</si>
  <si>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</si>
  <si>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</si>
  <si>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</si>
  <si>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</si>
  <si>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</si>
  <si>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</si>
  <si>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</si>
  <si>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</si>
  <si>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</si>
  <si>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</si>
  <si>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</si>
  <si>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</si>
  <si>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</si>
  <si>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</si>
  <si>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</si>
  <si>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</si>
  <si>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</si>
  <si>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</si>
  <si>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</si>
  <si>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</si>
  <si>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</si>
  <si>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</si>
  <si>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</si>
  <si>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</si>
  <si>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</si>
  <si>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</si>
  <si>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</si>
  <si>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</si>
  <si>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</si>
  <si>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</si>
  <si>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</si>
  <si>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</si>
  <si>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</si>
  <si>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</si>
  <si>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</si>
  <si>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</si>
  <si>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</si>
  <si>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</si>
  <si>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</si>
  <si>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</si>
  <si>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</si>
  <si>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</si>
  <si>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</si>
  <si>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</si>
  <si>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</si>
  <si>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</si>
  <si>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</si>
  <si>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</si>
  <si>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</si>
  <si>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</si>
  <si>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</si>
  <si>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</si>
  <si>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</si>
  <si>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</si>
  <si>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</si>
  <si>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</si>
  <si>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</si>
  <si>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</si>
  <si>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</si>
  <si>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</si>
  <si>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</si>
  <si>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</si>
  <si>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</si>
  <si>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</si>
  <si>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</si>
  <si>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</si>
  <si>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</si>
  <si>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</si>
  <si>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</si>
  <si>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</si>
  <si>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</si>
  <si>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</si>
  <si>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</si>
  <si>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</si>
  <si>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</si>
  <si>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</si>
  <si>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</si>
  <si>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</si>
  <si>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</si>
  <si>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</si>
  <si>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</si>
  <si>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</si>
  <si>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</si>
  <si>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</si>
  <si>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</si>
  <si>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</si>
  <si>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</si>
  <si>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</si>
  <si>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</si>
  <si>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</si>
  <si>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</si>
  <si>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</si>
  <si>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</si>
  <si>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</si>
  <si>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</si>
  <si>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</si>
  <si>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</si>
  <si>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</si>
  <si>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</si>
  <si>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</si>
  <si>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</si>
  <si>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</si>
  <si>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</si>
  <si>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</si>
  <si>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</si>
  <si>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</si>
  <si>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</si>
  <si>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</si>
  <si>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</si>
  <si>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</si>
  <si>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</si>
  <si>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</si>
  <si>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</si>
  <si>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</si>
  <si>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</si>
  <si>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</si>
  <si>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</si>
  <si>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</si>
  <si>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</si>
  <si>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</si>
  <si>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</si>
  <si>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</si>
  <si>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</si>
  <si>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</si>
  <si>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</si>
  <si>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</si>
  <si>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</si>
  <si>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</si>
  <si>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</si>
  <si>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</si>
  <si>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</si>
  <si>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</si>
  <si>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</si>
  <si>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</si>
  <si>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</si>
  <si>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</si>
  <si>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</si>
  <si>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</si>
  <si>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</si>
  <si>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</si>
  <si>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</si>
  <si>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</si>
  <si>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</si>
  <si>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</si>
  <si>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</si>
  <si>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</si>
  <si>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</si>
  <si>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</si>
  <si>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</si>
  <si>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</si>
  <si>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</si>
  <si>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</si>
  <si>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</si>
  <si>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</si>
  <si>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</si>
  <si>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</si>
  <si>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</si>
  <si>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</si>
  <si>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</si>
  <si>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</si>
  <si>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</si>
  <si>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</si>
  <si>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</si>
  <si>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</si>
  <si>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</si>
  <si>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</si>
  <si>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</si>
  <si>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</si>
  <si>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</si>
  <si>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</si>
  <si>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</si>
  <si>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</si>
  <si>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</si>
  <si>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</si>
  <si>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</si>
  <si>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</si>
  <si>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</si>
  <si>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</si>
  <si>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</si>
  <si>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</si>
  <si>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</si>
  <si>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</si>
  <si>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</si>
  <si>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</si>
  <si>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</si>
  <si>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</si>
  <si>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</si>
  <si>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</si>
  <si>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</si>
  <si>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</si>
  <si>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</si>
  <si>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</si>
  <si>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</si>
  <si>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</si>
  <si>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</si>
  <si>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</si>
  <si>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</si>
  <si>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</si>
  <si>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</si>
  <si>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</si>
  <si>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</si>
  <si>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</si>
  <si>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</si>
  <si>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</si>
  <si>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</si>
  <si>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</si>
  <si>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</si>
  <si>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</si>
  <si>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</si>
  <si>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</si>
  <si>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</si>
  <si>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</si>
  <si>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</si>
  <si>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</si>
  <si>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</si>
  <si>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</si>
  <si>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</si>
  <si>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</si>
  <si>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</si>
  <si>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</si>
  <si>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</si>
  <si>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</si>
  <si>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</si>
  <si>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</si>
  <si>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</si>
  <si>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</si>
  <si>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</si>
  <si>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</si>
  <si>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</si>
  <si>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</si>
  <si>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</si>
  <si>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</si>
  <si>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</si>
  <si>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</si>
  <si>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</si>
  <si>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</si>
  <si>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</si>
  <si>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</si>
  <si>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</si>
  <si>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</si>
  <si>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</si>
  <si>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</si>
  <si>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</si>
  <si>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</si>
  <si>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</si>
  <si>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</si>
  <si>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</si>
  <si>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</si>
  <si>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</si>
  <si>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</si>
  <si>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</si>
  <si>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</si>
  <si>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</si>
  <si>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</si>
  <si>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</si>
  <si>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</si>
  <si>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</si>
  <si>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</si>
  <si>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</si>
  <si>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</si>
  <si>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</si>
  <si>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</si>
  <si>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</si>
  <si>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</si>
  <si>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</si>
  <si>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</si>
  <si>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</si>
  <si>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</si>
  <si>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</si>
  <si>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</si>
  <si>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</si>
  <si>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</si>
  <si>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</si>
  <si>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</si>
  <si>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</si>
  <si>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</si>
  <si>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</si>
  <si>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</si>
  <si>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</si>
  <si>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</si>
  <si>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</si>
  <si>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</si>
  <si>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</si>
  <si>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</si>
  <si>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</si>
  <si>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</si>
  <si>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</si>
  <si>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</si>
  <si>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</si>
  <si>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</si>
  <si>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</si>
  <si>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</si>
  <si>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</si>
  <si>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</si>
  <si>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</si>
  <si>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</si>
  <si>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</si>
  <si>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</si>
  <si>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</si>
  <si>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</si>
  <si>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</si>
  <si>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</si>
  <si>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</si>
  <si>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</si>
  <si>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賃金向上達成指導員</t>
    <rPh sb="0" eb="4">
      <t>チンギンコウジョウ</t>
    </rPh>
    <rPh sb="4" eb="9">
      <t>タッセイシドウイン</t>
    </rPh>
    <phoneticPr fontId="3"/>
  </si>
  <si>
    <t>目標工賃達成指導員</t>
    <rPh sb="0" eb="9">
      <t>モクヒョウコウチンタッセイシドウイン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</si>
</sst>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260"/>
      <c r="B3" s="3"/>
      <c r="C3" s="3"/>
      <c r="D3" s="3"/>
      <c r="E3" s="3"/>
      <c r="F3" s="3"/>
      <c r="G3" s="3"/>
      <c r="H3" s="3"/>
      <c r="I3" s="202"/>
    </row>
    <row r="4" spans="1:20" ht="12.75" customHeight="1" thickBot="1" x14ac:dyDescent="0.45">
      <c r="A4" s="260"/>
      <c r="B4" s="3"/>
      <c r="C4" s="3"/>
      <c r="D4" s="3"/>
      <c r="E4" s="3"/>
      <c r="F4" s="3"/>
      <c r="G4" s="3"/>
      <c r="H4" s="3"/>
      <c r="I4" s="202"/>
      <c r="N4" s="261" t="s">
        <v>2</v>
      </c>
      <c r="O4" s="262"/>
      <c r="P4" s="263"/>
      <c r="Q4" s="263"/>
      <c r="R4" s="263"/>
      <c r="S4" s="263"/>
      <c r="T4" s="264"/>
    </row>
    <row r="5" spans="1:20" ht="12.75" customHeight="1" thickBot="1" x14ac:dyDescent="0.2">
      <c r="B5" s="32"/>
      <c r="C5" s="33"/>
      <c r="D5" s="33"/>
      <c r="E5" s="33"/>
      <c r="F5" s="33"/>
      <c r="G5" s="33"/>
      <c r="H5" s="33"/>
    </row>
    <row r="6" spans="1:20" ht="12.75" customHeight="1" x14ac:dyDescent="0.15">
      <c r="A6" s="4"/>
      <c r="B6" s="265" t="s">
        <v>3</v>
      </c>
      <c r="C6" s="266"/>
      <c r="D6" s="267"/>
      <c r="E6" s="268"/>
      <c r="F6" s="268"/>
      <c r="G6" s="268"/>
      <c r="H6" s="268"/>
      <c r="I6" s="268"/>
      <c r="J6" s="268"/>
      <c r="K6" s="268"/>
      <c r="L6" s="268"/>
      <c r="M6" s="268"/>
      <c r="N6" s="268"/>
      <c r="O6" s="268"/>
      <c r="P6" s="268"/>
      <c r="Q6" s="268"/>
      <c r="R6" s="269"/>
      <c r="S6" s="269"/>
      <c r="T6" s="270"/>
    </row>
    <row r="7" spans="1:20" ht="12.75" customHeight="1" x14ac:dyDescent="0.15">
      <c r="A7" s="5" t="s">
        <v>4</v>
      </c>
      <c r="B7" s="172" t="s">
        <v>5</v>
      </c>
      <c r="C7" s="197"/>
      <c r="D7" s="247"/>
      <c r="E7" s="176"/>
      <c r="F7" s="176"/>
      <c r="G7" s="176"/>
      <c r="H7" s="176"/>
      <c r="I7" s="176"/>
      <c r="J7" s="176"/>
      <c r="K7" s="176"/>
      <c r="L7" s="176"/>
      <c r="M7" s="176"/>
      <c r="N7" s="176"/>
      <c r="O7" s="176"/>
      <c r="P7" s="176"/>
      <c r="Q7" s="176"/>
      <c r="R7" s="177"/>
      <c r="S7" s="177"/>
      <c r="T7" s="248"/>
    </row>
    <row r="8" spans="1:20" ht="12.75" customHeight="1" x14ac:dyDescent="0.4">
      <c r="A8" s="5"/>
      <c r="B8" s="236" t="s">
        <v>6</v>
      </c>
      <c r="C8" s="235"/>
      <c r="D8" s="6" t="s">
        <v>7</v>
      </c>
      <c r="E8" s="7"/>
      <c r="F8" s="7"/>
      <c r="G8" s="7"/>
      <c r="H8" s="7"/>
      <c r="I8" s="7"/>
      <c r="J8" s="7"/>
      <c r="K8" s="7"/>
      <c r="L8" s="7"/>
      <c r="M8" s="7"/>
      <c r="N8" s="7"/>
      <c r="O8" s="7"/>
      <c r="P8" s="7"/>
      <c r="Q8" s="7"/>
      <c r="R8" s="7"/>
      <c r="S8" s="7"/>
      <c r="T8" s="8"/>
    </row>
    <row r="9" spans="1:20" ht="12.75" customHeight="1" x14ac:dyDescent="0.4">
      <c r="A9" s="5" t="s">
        <v>8</v>
      </c>
      <c r="B9" s="271"/>
      <c r="C9" s="253"/>
      <c r="D9" s="9"/>
      <c r="E9" s="10"/>
      <c r="F9" s="11" t="s">
        <v>9</v>
      </c>
      <c r="G9" s="12"/>
      <c r="H9" s="12"/>
      <c r="I9" s="272" t="s">
        <v>10</v>
      </c>
      <c r="J9" s="272"/>
      <c r="K9" s="10"/>
      <c r="L9" s="10"/>
      <c r="M9" s="10"/>
      <c r="N9" s="10"/>
      <c r="O9" s="10"/>
      <c r="P9" s="10"/>
      <c r="Q9" s="10"/>
      <c r="R9" s="10"/>
      <c r="S9" s="10"/>
      <c r="T9" s="13"/>
    </row>
    <row r="10" spans="1:20" ht="12.75" customHeight="1" x14ac:dyDescent="0.4">
      <c r="A10" s="14"/>
      <c r="B10" s="167"/>
      <c r="C10" s="168"/>
      <c r="D10" s="15"/>
      <c r="E10" s="16"/>
      <c r="F10" s="16"/>
      <c r="G10" s="16"/>
      <c r="H10" s="16"/>
      <c r="I10" s="16"/>
      <c r="J10" s="16"/>
      <c r="K10" s="16"/>
      <c r="L10" s="16"/>
      <c r="M10" s="16"/>
      <c r="N10" s="16"/>
      <c r="O10" s="16"/>
      <c r="P10" s="16"/>
      <c r="Q10" s="16"/>
      <c r="R10" s="16"/>
      <c r="S10" s="16"/>
      <c r="T10" s="17"/>
    </row>
    <row r="11" spans="1:20" ht="12.75" customHeight="1" x14ac:dyDescent="0.15">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x14ac:dyDescent="0.15">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x14ac:dyDescent="0.1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x14ac:dyDescent="0.15">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x14ac:dyDescent="0.4">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x14ac:dyDescent="0.4">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x14ac:dyDescent="0.4">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x14ac:dyDescent="0.4">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x14ac:dyDescent="0.4">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x14ac:dyDescent="0.4">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x14ac:dyDescent="0.4">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x14ac:dyDescent="0.4">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x14ac:dyDescent="0.4">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x14ac:dyDescent="0.4">
      <c r="A24" s="27"/>
      <c r="B24" s="166"/>
      <c r="C24" s="168"/>
      <c r="D24" s="213" t="s">
        <v>31</v>
      </c>
      <c r="E24" s="215"/>
      <c r="F24" s="26"/>
      <c r="G24" s="163"/>
      <c r="H24" s="172"/>
      <c r="I24" s="26"/>
      <c r="J24" s="163"/>
      <c r="K24" s="172"/>
      <c r="L24" s="26"/>
      <c r="M24" s="163"/>
      <c r="N24" s="172"/>
      <c r="O24" s="26"/>
      <c r="P24" s="163"/>
      <c r="Q24" s="164"/>
      <c r="R24" s="34"/>
      <c r="T24" s="35"/>
    </row>
    <row r="25" spans="1:20" ht="12.75" customHeight="1" x14ac:dyDescent="0.4">
      <c r="A25" s="27"/>
      <c r="B25" s="213" t="s">
        <v>32</v>
      </c>
      <c r="C25" s="214"/>
      <c r="D25" s="214"/>
      <c r="E25" s="215"/>
      <c r="F25" s="163"/>
      <c r="G25" s="164"/>
      <c r="H25" s="172"/>
      <c r="I25" s="163"/>
      <c r="J25" s="164"/>
      <c r="K25" s="172"/>
      <c r="L25" s="163"/>
      <c r="M25" s="164"/>
      <c r="N25" s="172"/>
      <c r="O25" s="197"/>
      <c r="P25" s="197"/>
      <c r="Q25" s="163"/>
      <c r="R25" s="34"/>
      <c r="T25" s="35"/>
    </row>
    <row r="26" spans="1:20" ht="12.75" customHeight="1" x14ac:dyDescent="0.4">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x14ac:dyDescent="0.4">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x14ac:dyDescent="0.4">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x14ac:dyDescent="0.15">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x14ac:dyDescent="0.15">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x14ac:dyDescent="0.15">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x14ac:dyDescent="0.4">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x14ac:dyDescent="0.4">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x14ac:dyDescent="0.4">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x14ac:dyDescent="0.4">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x14ac:dyDescent="0.4">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x14ac:dyDescent="0.4">
      <c r="A37" s="196"/>
      <c r="B37" s="201"/>
      <c r="C37" s="202"/>
      <c r="D37" s="202"/>
      <c r="E37" s="203"/>
      <c r="F37" s="191"/>
      <c r="G37" s="191"/>
      <c r="H37" s="191"/>
      <c r="I37" s="191"/>
      <c r="J37" s="191"/>
      <c r="K37" s="191"/>
      <c r="L37" s="191"/>
      <c r="M37" s="191"/>
      <c r="N37" s="191"/>
      <c r="O37" s="191"/>
      <c r="P37" s="191"/>
      <c r="Q37" s="192"/>
      <c r="R37" s="34"/>
      <c r="T37" s="35"/>
    </row>
    <row r="38" spans="1:21" ht="12.75" customHeight="1" x14ac:dyDescent="0.4">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x14ac:dyDescent="0.4">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x14ac:dyDescent="0.4">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x14ac:dyDescent="0.4">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x14ac:dyDescent="0.4">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x14ac:dyDescent="0.4">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x14ac:dyDescent="0.4">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x14ac:dyDescent="0.4">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x14ac:dyDescent="0.4">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x14ac:dyDescent="0.15">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x14ac:dyDescent="0.15">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x14ac:dyDescent="0.15">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x14ac:dyDescent="0.4">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x14ac:dyDescent="0.4">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x14ac:dyDescent="0.2">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x14ac:dyDescent="0.4">
      <c r="A53" s="29" t="s">
        <v>83</v>
      </c>
    </row>
    <row r="54" spans="1:20" ht="12.75" customHeight="1" x14ac:dyDescent="0.4">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x14ac:dyDescent="0.4">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x14ac:dyDescent="0.4">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x14ac:dyDescent="0.4">
      <c r="A57" s="189" t="s">
        <v>87</v>
      </c>
      <c r="B57" s="189"/>
      <c r="C57" s="189"/>
      <c r="D57" s="189"/>
      <c r="E57" s="189"/>
      <c r="F57" s="189"/>
      <c r="G57" s="189"/>
      <c r="H57" s="189"/>
      <c r="I57" s="189"/>
      <c r="J57" s="189"/>
      <c r="K57" s="189"/>
      <c r="L57" s="189"/>
      <c r="M57" s="189"/>
      <c r="N57" s="189"/>
      <c r="O57" s="189"/>
      <c r="P57" s="189"/>
      <c r="Q57" s="189"/>
    </row>
    <row r="58" spans="1:20" ht="12.75" customHeight="1" x14ac:dyDescent="0.4">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x14ac:dyDescent="0.4">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x14ac:dyDescent="0.4">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54"/>
      <c r="B62" s="154"/>
      <c r="C62" s="154"/>
    </row>
    <row r="63" spans="1:20" ht="12.75" customHeight="1" x14ac:dyDescent="0.4">
      <c r="A63" s="154"/>
      <c r="B63" s="154"/>
      <c r="C63" s="154"/>
    </row>
    <row r="64" spans="1:20" ht="12.75" customHeight="1" x14ac:dyDescent="0.4">
      <c r="A64" s="154"/>
      <c r="B64" s="154"/>
      <c r="C64" s="154"/>
    </row>
    <row r="65" spans="1:3" ht="12.75" customHeight="1" x14ac:dyDescent="0.4">
      <c r="A65" s="154"/>
      <c r="B65" s="154"/>
      <c r="C65" s="154"/>
    </row>
    <row r="66" spans="1:3" ht="12.75" customHeight="1" x14ac:dyDescent="0.4">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Z5" sqref="Z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34" zoomScaleNormal="100" zoomScaleSheetLayoutView="100" workbookViewId="0">
      <selection activeCell="AH5" sqref="AH5:AJ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H5" sqref="AH5:AJ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topLeftCell="A37" zoomScaleNormal="100" zoomScaleSheetLayoutView="100" workbookViewId="0">
      <selection activeCell="D38" sqref="D38:AI39"/>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c r="E38" s="6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292">
        <f>SUM(D38:AI38)</f>
        <v>0</v>
      </c>
      <c r="AK38" s="292"/>
      <c r="AL38" s="351" t="e">
        <f>ROUNDUP(AJ38/AJ39,1)</f>
        <v>#DIV/0!</v>
      </c>
      <c r="AM38"/>
      <c r="AN38"/>
      <c r="AO38"/>
      <c r="AP38"/>
      <c r="AQ38"/>
    </row>
    <row r="39" spans="1:43" ht="18" customHeight="1" x14ac:dyDescent="0.4">
      <c r="A39" s="348" t="s">
        <v>214</v>
      </c>
      <c r="B39" s="348"/>
      <c r="C39" s="348"/>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t="e">
        <f>ROUNDDOWN(IF(AL38&lt;=60,1,1+ROUNDUP((AL38-60)/40,0)),1)</f>
        <v>#DIV/0!</v>
      </c>
      <c r="D43" s="344"/>
      <c r="E43" s="344" t="e">
        <f>ROUNDDOWN(AL38/6,1)</f>
        <v>#DIV/0!</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t="e">
        <f>IF($AK$3="４週",SUMIFS($AK$11:$AK$30,$B$11:$B$30,C46)/4/$AH$5,IF($AK$3="歴月",SUMIFS($AK$11:$AK$30,$B$11:$B$30,C46)/$AL$5,"記載する期間を選択してください"))</f>
        <v>#DIV/0!</v>
      </c>
      <c r="D50" s="333"/>
      <c r="E50" s="325" t="e">
        <f>IF($AK$3="４週",SUMIFS($AK$11:$AK$30,$B$11:$B$30,E46)/4/$AH$5,IF($AK$3="歴月",SUMIFS($AK$11:$AK$30,$B$11:$B$30,E46)/$AL$5,"記載する期間を選択してください"))</f>
        <v>#DIV/0!</v>
      </c>
      <c r="F50" s="326"/>
      <c r="G50" s="326"/>
      <c r="H50" s="333"/>
      <c r="I50" s="325" t="e">
        <f>IF($AK$3="４週",SUMIFS($AK$11:$AK$30,$B$11:$B$30,I46)/4/$AH$5,IF($AK$3="歴月",SUMIFS($AK$11:$AK$30,$B$11:$B$30,I46)/$AL$5,"記載する期間を選択してください"))</f>
        <v>#DIV/0!</v>
      </c>
      <c r="J50" s="326"/>
      <c r="K50" s="326"/>
      <c r="L50" s="326"/>
      <c r="M50" s="326"/>
      <c r="N50" s="333"/>
      <c r="O50" s="325" t="e">
        <f>IF($AK$3="４週",SUMIFS($AK$11:$AK$30,$B$11:$B$30,O46)/4/$AH$5,IF($AK$3="歴月",SUMIFS($AK$11:$AK$30,$B$11:$B$30,O46)/$AL$5,"記載する期間を選択してください"))</f>
        <v>#DIV/0!</v>
      </c>
      <c r="P50" s="326"/>
      <c r="Q50" s="326"/>
      <c r="R50" s="326"/>
      <c r="S50" s="326"/>
      <c r="T50" s="333"/>
      <c r="U50" s="325" t="e">
        <f>IF($AK$3="４週",SUMIFS($AK$11:$AK$30,$B$11:$B$30,U46)/4/$AH$5,IF($AK$3="歴月",SUMIFS($AK$11:$AK$30,$B$11:$B$30,U46)/$AL$5,"記載する期間を選択してください"))</f>
        <v>#DIV/0!</v>
      </c>
      <c r="V50" s="326"/>
      <c r="W50" s="326"/>
      <c r="X50" s="326"/>
      <c r="Y50" s="326"/>
      <c r="Z50" s="333"/>
      <c r="AA50" s="325" t="e">
        <f>IF($AK$3="４週",SUMIFS($AK$11:$AK$30,$B$11:$B$30,AA46)/4/$AH$5,IF($AK$3="歴月",SUMIFS($AK$11:$AK$30,$B$11:$B$30,AA46)/$AL$5,"記載する期間を選択してください"))</f>
        <v>#DIV/0!</v>
      </c>
      <c r="AB50" s="326"/>
      <c r="AC50" s="326"/>
      <c r="AD50" s="326"/>
      <c r="AE50" s="326"/>
      <c r="AF50" s="333"/>
      <c r="AG50" s="325" t="e">
        <f>IF($AK$3="４週",SUMIFS($AK$11:$AK$30,$B$11:$B$30,AG46)/4/$AH$5,IF($AK$3="歴月",SUMIFS($AK$11:$AK$30,$B$11:$B$30,AG46)/$AL$5,"記載する期間を選択してください"))</f>
        <v>#DIV/0!</v>
      </c>
      <c r="AH50" s="326"/>
      <c r="AI50" s="326"/>
      <c r="AJ50" s="326"/>
      <c r="AK50" s="333"/>
      <c r="AL50" s="325" t="e">
        <f>IF($AK$3="４週",SUMIFS($AK$11:$AK$30,$B$11:$B$30,AL46)/4/$AH$5,IF($AK$3="歴月",SUMIFS($AK$11:$AK$30,$B$11:$B$30,AL46)/$AL$5,"記載する期間を選択してください"))</f>
        <v>#DIV/0!</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topLeftCell="A49" zoomScaleNormal="100" zoomScaleSheetLayoutView="100" workbookViewId="0">
      <selection activeCell="AD44" sqref="AD44"/>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x14ac:dyDescent="0.4">
      <c r="A38" s="348" t="s">
        <v>213</v>
      </c>
      <c r="B38" s="348"/>
      <c r="C38" s="348"/>
      <c r="D38" s="72">
        <f>SUM(D39:D40)</f>
        <v>0</v>
      </c>
      <c r="E38" s="72">
        <f>SUM(E39:E40)</f>
        <v>0</v>
      </c>
      <c r="F38" s="344">
        <f>SUM(F39:H40)</f>
        <v>0</v>
      </c>
      <c r="G38" s="344"/>
      <c r="H38" s="344"/>
      <c r="I38" s="344">
        <f>SUM(I39:K40)</f>
        <v>0</v>
      </c>
      <c r="J38" s="344"/>
      <c r="K38" s="344"/>
      <c r="L38" s="344">
        <f>SUM(L39:N40)</f>
        <v>0</v>
      </c>
      <c r="M38" s="344"/>
      <c r="N38" s="344"/>
      <c r="O38" s="344">
        <f>SUM(O39:Q40)</f>
        <v>0</v>
      </c>
      <c r="P38" s="344"/>
      <c r="Q38" s="344"/>
      <c r="R38" s="344">
        <f>SUM(R39:T40)</f>
        <v>0</v>
      </c>
      <c r="S38" s="344"/>
      <c r="T38" s="344"/>
      <c r="U38" s="344">
        <f>SUM(U39:W40)</f>
        <v>0</v>
      </c>
      <c r="V38" s="344"/>
      <c r="W38" s="344"/>
      <c r="X38" s="344">
        <f>SUM(X39:Z40)</f>
        <v>0</v>
      </c>
      <c r="Y38" s="344"/>
      <c r="Z38" s="344"/>
      <c r="AA38" s="344">
        <f>SUM(AA39:AC40)</f>
        <v>0</v>
      </c>
      <c r="AB38" s="344"/>
      <c r="AC38" s="344"/>
      <c r="AD38" s="344">
        <f>SUM(AD39:AF40)</f>
        <v>0</v>
      </c>
      <c r="AE38" s="344"/>
      <c r="AF38" s="344"/>
      <c r="AG38" s="344">
        <f>SUM(AG39:AI40)</f>
        <v>0</v>
      </c>
      <c r="AH38" s="344"/>
      <c r="AI38" s="344"/>
      <c r="AJ38" s="292">
        <f>SUM(D38:AI38)</f>
        <v>0</v>
      </c>
      <c r="AK38" s="292"/>
      <c r="AL38" s="108" t="e">
        <f>ROUNDUP(AJ38/AJ41,1)</f>
        <v>#DIV/0!</v>
      </c>
      <c r="AM38"/>
      <c r="AN38"/>
      <c r="AO38"/>
      <c r="AP38"/>
      <c r="AQ38"/>
    </row>
    <row r="39" spans="1:43" ht="24.95" customHeight="1" x14ac:dyDescent="0.4">
      <c r="A39" s="356" t="s">
        <v>238</v>
      </c>
      <c r="B39" s="356"/>
      <c r="C39" s="356"/>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108" t="e">
        <f>ROUNDUP(AJ39/AJ41,1)</f>
        <v>#DIV/0!</v>
      </c>
      <c r="AM39"/>
      <c r="AN39"/>
      <c r="AO39"/>
      <c r="AP39"/>
      <c r="AQ39"/>
    </row>
    <row r="40" spans="1:43" ht="24.95" customHeight="1" x14ac:dyDescent="0.4">
      <c r="A40" s="356" t="s">
        <v>239</v>
      </c>
      <c r="B40" s="356"/>
      <c r="C40" s="356"/>
      <c r="D40" s="69"/>
      <c r="E40" s="6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292">
        <f>SUM(D40:AI40)</f>
        <v>0</v>
      </c>
      <c r="AK40" s="292"/>
      <c r="AL40" s="108" t="e">
        <f>ROUNDUP(AJ40/AJ41,1)</f>
        <v>#DIV/0!</v>
      </c>
      <c r="AM40"/>
      <c r="AN40"/>
      <c r="AO40"/>
      <c r="AP40"/>
      <c r="AQ40"/>
    </row>
    <row r="41" spans="1:43" ht="24.95" customHeight="1" x14ac:dyDescent="0.4">
      <c r="A41" s="348" t="s">
        <v>214</v>
      </c>
      <c r="B41" s="348"/>
      <c r="C41" s="348"/>
      <c r="D41" s="69"/>
      <c r="E41" s="6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292">
        <f>+SUM(D41:AI41)</f>
        <v>0</v>
      </c>
      <c r="AK41" s="292"/>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8" t="s">
        <v>172</v>
      </c>
      <c r="B45" s="278"/>
      <c r="C45" s="344" t="e">
        <f>ROUNDDOWN(IF(AL38&lt;=60,1,1+ROUNDUP((AL38-60)/40,0)),1)</f>
        <v>#DIV/0!</v>
      </c>
      <c r="D45" s="344"/>
      <c r="E45" s="344" t="e">
        <f>ROUNDDOWN(AL39/6+AL40/10,1)</f>
        <v>#DIV/0!</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x14ac:dyDescent="0.4">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x14ac:dyDescent="0.4">
      <c r="A52" s="62"/>
      <c r="B52" s="82" t="s">
        <v>194</v>
      </c>
      <c r="C52" s="325" t="e">
        <f>IF($AK$3="４週",SUMIFS($AK$11:$AK$30,$B$11:$B$30,C48)/4/$AH$5,IF($AK$3="歴月",SUMIFS($AK$11:$AK$30,$B$11:$B$30,C48)/$AL$5,"記載する期間を選択してください"))</f>
        <v>#DIV/0!</v>
      </c>
      <c r="D52" s="333"/>
      <c r="E52" s="325" t="e">
        <f>IF($AK$3="４週",SUMIFS($AK$11:$AK$30,$B$11:$B$30,E48)/4/$AH$5,IF($AK$3="歴月",SUMIFS($AK$11:$AK$30,$B$11:$B$30,E48)/$AL$5,"記載する期間を選択してください"))</f>
        <v>#DIV/0!</v>
      </c>
      <c r="F52" s="326"/>
      <c r="G52" s="326"/>
      <c r="H52" s="333"/>
      <c r="I52" s="325" t="e">
        <f>IF($AK$3="４週",SUMIFS($AK$11:$AK$30,$B$11:$B$30,I48)/4/$AH$5,IF($AK$3="歴月",SUMIFS($AK$11:$AK$30,$B$11:$B$30,I48)/$AL$5,"記載する期間を選択してください"))</f>
        <v>#DIV/0!</v>
      </c>
      <c r="J52" s="326"/>
      <c r="K52" s="326"/>
      <c r="L52" s="326"/>
      <c r="M52" s="326"/>
      <c r="N52" s="333"/>
      <c r="O52" s="325" t="e">
        <f>IF($AK$3="４週",SUMIFS($AK$11:$AK$30,$B$11:$B$30,O48)/4/$AH$5,IF($AK$3="歴月",SUMIFS($AK$11:$AK$30,$B$11:$B$30,O48)/$AL$5,"記載する期間を選択してください"))</f>
        <v>#DIV/0!</v>
      </c>
      <c r="P52" s="326"/>
      <c r="Q52" s="326"/>
      <c r="R52" s="326"/>
      <c r="S52" s="326"/>
      <c r="T52" s="333"/>
      <c r="U52" s="325" t="e">
        <f>IF($AK$3="４週",SUMIFS($AK$11:$AK$30,$B$11:$B$30,U48)/4/$AH$5,IF($AK$3="歴月",SUMIFS($AK$11:$AK$30,$B$11:$B$30,U48)/$AL$5,"記載する期間を選択してください"))</f>
        <v>#DIV/0!</v>
      </c>
      <c r="V52" s="326"/>
      <c r="W52" s="326"/>
      <c r="X52" s="326"/>
      <c r="Y52" s="326"/>
      <c r="Z52" s="333"/>
      <c r="AA52" s="325" t="e">
        <f>IF($AK$3="４週",SUMIFS($AK$11:$AK$30,$B$11:$B$30,AA48)/4/$AH$5,IF($AK$3="歴月",SUMIFS($AK$11:$AK$30,$B$11:$B$30,AA48)/$AL$5,"記載する期間を選択してください"))</f>
        <v>#DIV/0!</v>
      </c>
      <c r="AB52" s="326"/>
      <c r="AC52" s="326"/>
      <c r="AD52" s="326"/>
      <c r="AE52" s="326"/>
      <c r="AF52" s="333"/>
      <c r="AG52" s="325" t="e">
        <f>IF($AK$3="４週",SUMIFS($AK$11:$AK$30,$B$11:$B$30,AG48)/4/$AH$5,IF($AK$3="歴月",SUMIFS($AK$11:$AK$30,$B$11:$B$30,AG48)/$AL$5,"記載する期間を選択してください"))</f>
        <v>#DIV/0!</v>
      </c>
      <c r="AH52" s="326"/>
      <c r="AI52" s="326"/>
      <c r="AJ52" s="326"/>
      <c r="AK52" s="333"/>
      <c r="AL52" s="325" t="e">
        <f>IF($AK$3="４週",SUMIFS($AK$11:$AK$30,$B$11:$B$30,AL48)/4/$AH$5,IF($AK$3="歴月",SUMIFS($AK$11:$AK$30,$B$11:$B$30,AL48)/$AL$5,"記載する期間を選択してください"))</f>
        <v>#DIV/0!</v>
      </c>
      <c r="AM52" s="333"/>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9" t="s">
        <v>126</v>
      </c>
      <c r="D61" s="279"/>
      <c r="E61" s="279"/>
      <c r="F61" s="60"/>
      <c r="G61" s="60"/>
    </row>
    <row r="62" spans="1:40" ht="15" customHeight="1" x14ac:dyDescent="0.4">
      <c r="A62" s="60"/>
      <c r="B62" s="97" t="s">
        <v>127</v>
      </c>
      <c r="C62" s="292" t="s">
        <v>128</v>
      </c>
      <c r="D62" s="292"/>
      <c r="E62" s="292"/>
      <c r="F62" s="60"/>
      <c r="G62" s="60"/>
    </row>
    <row r="63" spans="1:40" ht="15" customHeight="1" x14ac:dyDescent="0.4">
      <c r="A63" s="60"/>
      <c r="B63" s="97" t="s">
        <v>129</v>
      </c>
      <c r="C63" s="292" t="s">
        <v>130</v>
      </c>
      <c r="D63" s="292"/>
      <c r="E63" s="292"/>
      <c r="F63" s="60"/>
      <c r="G63" s="60"/>
    </row>
    <row r="64" spans="1:40"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topLeftCell="A46" zoomScaleNormal="100" zoomScaleSheetLayoutView="100" workbookViewId="0">
      <selection activeCell="AK42" sqref="AK4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148"/>
      <c r="E38" s="148"/>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292">
        <f>SUM(D38:AI38)</f>
        <v>0</v>
      </c>
      <c r="AK38" s="292"/>
      <c r="AL38" s="351" t="e">
        <f>ROUNDUP(AJ38/AJ39,1)</f>
        <v>#DIV/0!</v>
      </c>
      <c r="AM38"/>
      <c r="AN38"/>
      <c r="AO38"/>
      <c r="AP38"/>
      <c r="AQ38"/>
    </row>
    <row r="39" spans="1:43" ht="18" customHeight="1" x14ac:dyDescent="0.4">
      <c r="A39" s="348" t="s">
        <v>214</v>
      </c>
      <c r="B39" s="348"/>
      <c r="C39" s="348"/>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58" t="e">
        <f>ROUNDDOWN(AL38/15,1)</f>
        <v>#DIV/0!</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就労選択支援員</v>
      </c>
      <c r="F46" s="332"/>
      <c r="G46" s="332"/>
      <c r="H46" s="332"/>
      <c r="I46" s="325" t="str">
        <f>IF(VLOOKUP($AK$1,選択肢!$A$1:$J$32,I51,FALSE)=0,"-",VLOOKUP($AK$1,選択肢!$A$1:$J$32,I51,FALSE))</f>
        <v>-</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t="e">
        <f>IF($AK$3="４週",SUMIFS($AK$11:$AK$30,$B$11:$B$30,C46)/4/$AH$5,IF($AK$3="歴月",SUMIFS($AK$11:$AK$30,$B$11:$B$30,C46)/$AL$5,"記載する期間を選択してください"))</f>
        <v>#DIV/0!</v>
      </c>
      <c r="D50" s="333"/>
      <c r="E50" s="325" t="e">
        <f>IF($AK$3="４週",SUMIFS($AK$11:$AK$30,$B$11:$B$30,E46)/4/$AH$5,IF($AK$3="歴月",SUMIFS($AK$11:$AK$30,$B$11:$B$30,E46)/$AL$5,"記載する期間を選択してください"))</f>
        <v>#DIV/0!</v>
      </c>
      <c r="F50" s="326"/>
      <c r="G50" s="326"/>
      <c r="H50" s="333"/>
      <c r="I50" s="325" t="e">
        <f>IF($AK$3="４週",SUMIFS($AK$11:$AK$30,$B$11:$B$30,I46)/4/$AH$5,IF($AK$3="歴月",SUMIFS($AK$11:$AK$30,$B$11:$B$30,I46)/$AL$5,"記載する期間を選択してください"))</f>
        <v>#DIV/0!</v>
      </c>
      <c r="J50" s="326"/>
      <c r="K50" s="326"/>
      <c r="L50" s="326"/>
      <c r="M50" s="326"/>
      <c r="N50" s="333"/>
      <c r="O50" s="325" t="e">
        <f>IF($AK$3="４週",SUMIFS($AK$11:$AK$30,$B$11:$B$30,O46)/4/$AH$5,IF($AK$3="歴月",SUMIFS($AK$11:$AK$30,$B$11:$B$30,O46)/$AL$5,"記載する期間を選択してください"))</f>
        <v>#DIV/0!</v>
      </c>
      <c r="P50" s="326"/>
      <c r="Q50" s="326"/>
      <c r="R50" s="326"/>
      <c r="S50" s="326"/>
      <c r="T50" s="333"/>
      <c r="U50" s="325" t="e">
        <f>IF($AK$3="４週",SUMIFS($AK$11:$AK$30,$B$11:$B$30,U46)/4/$AH$5,IF($AK$3="歴月",SUMIFS($AK$11:$AK$30,$B$11:$B$30,U46)/$AL$5,"記載する期間を選択してください"))</f>
        <v>#DIV/0!</v>
      </c>
      <c r="V50" s="326"/>
      <c r="W50" s="326"/>
      <c r="X50" s="326"/>
      <c r="Y50" s="326"/>
      <c r="Z50" s="333"/>
      <c r="AA50" s="325" t="e">
        <f>IF($AK$3="４週",SUMIFS($AK$11:$AK$30,$B$11:$B$30,AA46)/4/$AH$5,IF($AK$3="歴月",SUMIFS($AK$11:$AK$30,$B$11:$B$30,AA46)/$AL$5,"記載する期間を選択してください"))</f>
        <v>#DIV/0!</v>
      </c>
      <c r="AB50" s="326"/>
      <c r="AC50" s="326"/>
      <c r="AD50" s="326"/>
      <c r="AE50" s="326"/>
      <c r="AF50" s="333"/>
      <c r="AG50" s="325" t="e">
        <f>IF($AK$3="４週",SUMIFS($AK$11:$AK$30,$B$11:$B$30,AG46)/4/$AH$5,IF($AK$3="歴月",SUMIFS($AK$11:$AK$30,$B$11:$B$30,AG46)/$AL$5,"記載する期間を選択してください"))</f>
        <v>#DIV/0!</v>
      </c>
      <c r="AH50" s="326"/>
      <c r="AI50" s="326"/>
      <c r="AJ50" s="326"/>
      <c r="AK50" s="333"/>
      <c r="AL50" s="325" t="e">
        <f>IF($AK$3="４週",SUMIFS($AK$11:$AK$30,$B$11:$B$30,AL46)/4/$AH$5,IF($AK$3="歴月",SUMIFS($AK$11:$AK$30,$B$11:$B$30,AL46)/$AL$5,"記載する期間を選択してください"))</f>
        <v>#DIV/0!</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topLeftCell="A37" zoomScaleNormal="100" zoomScaleSheetLayoutView="100" workbookViewId="0">
      <selection activeCell="AK43" sqref="AK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c r="AI6" s="313"/>
      <c r="AJ6" s="313"/>
      <c r="AK6" s="88" t="s">
        <v>100</v>
      </c>
      <c r="AL6" s="138"/>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x14ac:dyDescent="0.4">
      <c r="A39" s="348" t="s">
        <v>213</v>
      </c>
      <c r="B39" s="348"/>
      <c r="C39" s="348"/>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351" t="e">
        <f>ROUNDUP(AJ39/AJ40,1)</f>
        <v>#DIV/0!</v>
      </c>
      <c r="AM39"/>
      <c r="AN39"/>
      <c r="AO39"/>
    </row>
    <row r="40" spans="1:45" ht="18" customHeight="1" x14ac:dyDescent="0.4">
      <c r="A40" s="348" t="s">
        <v>214</v>
      </c>
      <c r="B40" s="348"/>
      <c r="C40" s="348"/>
      <c r="D40" s="69"/>
      <c r="E40" s="6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292">
        <f>+SUM(D40:AI40)</f>
        <v>0</v>
      </c>
      <c r="AK40" s="292"/>
      <c r="AL40" s="352"/>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8" t="s">
        <v>172</v>
      </c>
      <c r="B44" s="278"/>
      <c r="C44" s="344" t="e">
        <f>ROUNDDOWN(IF(AL39&lt;=60,1,1+ROUNDUP((AL39-60)/40,0)),1)</f>
        <v>#DIV/0!</v>
      </c>
      <c r="D44" s="344"/>
      <c r="E44" s="344" t="e">
        <f>ROUNDDOWN(AL39/6,1)</f>
        <v>#DIV/0!</v>
      </c>
      <c r="F44" s="344"/>
      <c r="G44" s="344"/>
      <c r="H44" s="344"/>
      <c r="I44" s="344" t="e">
        <f>ROUNDDOWN(AL39/15,1)</f>
        <v>#DIV/0!</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5" t="str">
        <f>IF(VLOOKUP($AK$1,選択肢!$A$1:$J$32,C52,FALSE)=0,"-",VLOOKUP($AK$1,選択肢!$A$1:$J$32,C52,FALSE))</f>
        <v>管理者</v>
      </c>
      <c r="D47" s="326"/>
      <c r="E47" s="332" t="str">
        <f>IF(VLOOKUP($AK$1,選択肢!$A$1:$J$32,E52,FALSE)=0,"-",VLOOKUP($AK$1,選択肢!$A$1:$J$32,E52,FALSE))</f>
        <v>サービス管理責任者</v>
      </c>
      <c r="F47" s="332"/>
      <c r="G47" s="332"/>
      <c r="H47" s="332"/>
      <c r="I47" s="325" t="str">
        <f>IF(VLOOKUP($AK$1,選択肢!$A$1:$J$32,I52,FALSE)=0,"-",VLOOKUP($AK$1,選択肢!$A$1:$J$32,I52,FALSE))</f>
        <v>就労支援員</v>
      </c>
      <c r="J47" s="326"/>
      <c r="K47" s="326"/>
      <c r="L47" s="326"/>
      <c r="M47" s="326"/>
      <c r="N47" s="333"/>
      <c r="O47" s="325" t="str">
        <f>IF(VLOOKUP($AK$1,選択肢!$A$1:$J$32,O52,FALSE)=0,"-",VLOOKUP($AK$1,選択肢!$A$1:$J$32,O52,FALSE))</f>
        <v>職業指導員</v>
      </c>
      <c r="P47" s="326"/>
      <c r="Q47" s="326"/>
      <c r="R47" s="326"/>
      <c r="S47" s="326"/>
      <c r="T47" s="333"/>
      <c r="U47" s="325" t="str">
        <f>IF(VLOOKUP($AK$1,選択肢!$A$1:$J$32,U52,FALSE)=0,"-",VLOOKUP($AK$1,選択肢!$A$1:$J$32,U52,FALSE))</f>
        <v>生活支援員</v>
      </c>
      <c r="V47" s="326"/>
      <c r="W47" s="326"/>
      <c r="X47" s="326"/>
      <c r="Y47" s="326"/>
      <c r="Z47" s="333"/>
      <c r="AA47" s="325" t="str">
        <f>IF(VLOOKUP($AK$1,選択肢!$A$1:$J$32,AA52,FALSE)=0,"-",VLOOKUP($AK$1,選択肢!$A$1:$J$32,AA52,FALSE))</f>
        <v>-</v>
      </c>
      <c r="AB47" s="326"/>
      <c r="AC47" s="326"/>
      <c r="AD47" s="326"/>
      <c r="AE47" s="326"/>
      <c r="AF47" s="333"/>
      <c r="AG47" s="332" t="str">
        <f>IF(VLOOKUP($AK$1,選択肢!$A$1:$J$32,AG52,FALSE)=0,"-",VLOOKUP($AK$1,選択肢!$A$1:$J$32,AG52,FALSE))</f>
        <v>-</v>
      </c>
      <c r="AH47" s="332"/>
      <c r="AI47" s="332"/>
      <c r="AJ47" s="332"/>
      <c r="AK47" s="332"/>
      <c r="AL47" s="332" t="str">
        <f>IF(VLOOKUP($AK$1,選択肢!$A$1:$J$32,AL52,FALSE)=0,"-",VLOOKUP($AK$1,選択肢!$A$1:$J$32,AL52,FALSE))</f>
        <v>-</v>
      </c>
      <c r="AM47" s="332"/>
      <c r="AN47" s="62"/>
    </row>
    <row r="48" spans="1:45" ht="18" customHeight="1" x14ac:dyDescent="0.4">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x14ac:dyDescent="0.4">
      <c r="A51" s="62"/>
      <c r="B51" s="82" t="s">
        <v>194</v>
      </c>
      <c r="C51" s="325" t="e">
        <f>IF($AK$3="４週",SUMIFS($AK$12:$AK$31,$B$12:$B$31,C47)/4/$AH$6,IF($AK$3="歴月",SUMIFS($AK$12:$AK$31,$B$12:$B$31,C47)/$AL$6,"記載する期間を選択してください"))</f>
        <v>#DIV/0!</v>
      </c>
      <c r="D51" s="333"/>
      <c r="E51" s="325" t="e">
        <f>IF($AK$3="４週",SUMIFS($AK$12:$AK$31,$B$12:$B$31,E47)/4/$AH$6,IF($AK$3="歴月",SUMIFS($AK$12:$AK$31,$B$12:$B$31,E47)/$AL$6,"記載する期間を選択してください"))</f>
        <v>#DIV/0!</v>
      </c>
      <c r="F51" s="326"/>
      <c r="G51" s="326"/>
      <c r="H51" s="333"/>
      <c r="I51" s="325" t="e">
        <f>IF($AK$3="４週",SUMIFS($AK$12:$AK$31,$B$12:$B$31,I47)/4/$AH$6,IF($AK$3="歴月",SUMIFS($AK$12:$AK$31,$B$12:$B$31,I47)/$AL$6,"記載する期間を選択してください"))</f>
        <v>#DIV/0!</v>
      </c>
      <c r="J51" s="326"/>
      <c r="K51" s="326"/>
      <c r="L51" s="326"/>
      <c r="M51" s="326"/>
      <c r="N51" s="333"/>
      <c r="O51" s="325" t="e">
        <f>IF($AK$3="４週",SUMIFS($AK$12:$AK$31,$B$12:$B$31,O47)/4/$AH$6,IF($AK$3="歴月",SUMIFS($AK$12:$AK$31,$B$12:$B$31,O47)/$AL$6,"記載する期間を選択してください"))</f>
        <v>#DIV/0!</v>
      </c>
      <c r="P51" s="326"/>
      <c r="Q51" s="326"/>
      <c r="R51" s="326"/>
      <c r="S51" s="326"/>
      <c r="T51" s="333"/>
      <c r="U51" s="325" t="e">
        <f>IF($AK$3="４週",SUMIFS($AK$12:$AK$31,$B$12:$B$31,U47)/4/$AH$6,IF($AK$3="歴月",SUMIFS($AK$12:$AK$31,$B$12:$B$31,U47)/$AL$6,"記載する期間を選択してください"))</f>
        <v>#DIV/0!</v>
      </c>
      <c r="V51" s="326"/>
      <c r="W51" s="326"/>
      <c r="X51" s="326"/>
      <c r="Y51" s="326"/>
      <c r="Z51" s="333"/>
      <c r="AA51" s="325" t="e">
        <f>IF($AK$3="４週",SUMIFS($AK$12:$AK$31,$B$12:$B$31,AA47)/4/$AH$6,IF($AK$3="歴月",SUMIFS($AK$12:$AK$31,$B$12:$B$31,AA47)/$AL$6,"記載する期間を選択してください"))</f>
        <v>#DIV/0!</v>
      </c>
      <c r="AB51" s="326"/>
      <c r="AC51" s="326"/>
      <c r="AD51" s="326"/>
      <c r="AE51" s="326"/>
      <c r="AF51" s="333"/>
      <c r="AG51" s="325" t="e">
        <f>IF($AK$3="４週",SUMIFS($AK$12:$AK$31,$B$12:$B$31,AG47)/4/$AH$6,IF($AK$3="歴月",SUMIFS($AK$12:$AK$31,$B$12:$B$31,AG47)/$AL$6,"記載する期間を選択してください"))</f>
        <v>#DIV/0!</v>
      </c>
      <c r="AH51" s="326"/>
      <c r="AI51" s="326"/>
      <c r="AJ51" s="326"/>
      <c r="AK51" s="333"/>
      <c r="AL51" s="325" t="e">
        <f>IF($AK$3="４週",SUMIFS($AK$12:$AK$31,$B$12:$B$31,AL47)/4/$AH$6,IF($AK$3="歴月",SUMIFS($AK$12:$AK$31,$B$12:$B$31,AL47)/$AL$6,"記載する期間を選択してください"))</f>
        <v>#DIV/0!</v>
      </c>
      <c r="AM51" s="333"/>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9" t="s">
        <v>126</v>
      </c>
      <c r="D61" s="279"/>
      <c r="E61" s="279"/>
      <c r="F61" s="60"/>
      <c r="G61" s="60"/>
    </row>
    <row r="62" spans="1:45" ht="15" customHeight="1" x14ac:dyDescent="0.4">
      <c r="A62" s="60"/>
      <c r="B62" s="97" t="s">
        <v>127</v>
      </c>
      <c r="C62" s="292" t="s">
        <v>128</v>
      </c>
      <c r="D62" s="292"/>
      <c r="E62" s="292"/>
      <c r="F62" s="60"/>
      <c r="G62" s="60"/>
    </row>
    <row r="63" spans="1:45" ht="15" customHeight="1" x14ac:dyDescent="0.4">
      <c r="A63" s="60"/>
      <c r="B63" s="97" t="s">
        <v>129</v>
      </c>
      <c r="C63" s="292" t="s">
        <v>130</v>
      </c>
      <c r="D63" s="292"/>
      <c r="E63" s="292"/>
      <c r="F63" s="60"/>
      <c r="G63" s="60"/>
    </row>
    <row r="64" spans="1:45"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37" zoomScaleNormal="100" zoomScaleSheetLayoutView="100" workbookViewId="0">
      <selection activeCell="AJ44" sqref="AJ4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c r="AI6" s="367"/>
      <c r="AJ6" s="368"/>
      <c r="AK6" s="88" t="s">
        <v>100</v>
      </c>
      <c r="AL6" s="153"/>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x14ac:dyDescent="0.4">
      <c r="A39" s="348" t="s">
        <v>213</v>
      </c>
      <c r="B39" s="348"/>
      <c r="C39" s="348"/>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351" t="e">
        <f>ROUNDUP(AJ39/AJ40,1)</f>
        <v>#DIV/0!</v>
      </c>
      <c r="AM39"/>
      <c r="AN39"/>
      <c r="AO39"/>
    </row>
    <row r="40" spans="1:45" ht="18" customHeight="1" x14ac:dyDescent="0.4">
      <c r="A40" s="348" t="s">
        <v>214</v>
      </c>
      <c r="B40" s="348"/>
      <c r="C40" s="348"/>
      <c r="D40" s="69"/>
      <c r="E40" s="6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292">
        <f>+SUM(D40:AI40)</f>
        <v>0</v>
      </c>
      <c r="AK40" s="292"/>
      <c r="AL40" s="352"/>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78" t="s">
        <v>172</v>
      </c>
      <c r="B44" s="278"/>
      <c r="C44" s="344" t="e">
        <f>ROUNDDOWN(IF(AL39&lt;=60,1,1+ROUNDUP((AL39-60)/40,0)),1)</f>
        <v>#DIV/0!</v>
      </c>
      <c r="D44" s="344"/>
      <c r="E44" s="344" t="e">
        <f>ROUNDDOWN(AL39/10,1)</f>
        <v>#DIV/0!</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5" t="str">
        <f>IF(VLOOKUP($AK$1,選択肢!$A$1:$J$32,C52,FALSE)=0,"-",VLOOKUP($AK$1,選択肢!$A$1:$J$32,C52,FALSE))</f>
        <v>管理者</v>
      </c>
      <c r="D47" s="326"/>
      <c r="E47" s="332" t="str">
        <f>IF(VLOOKUP($AK$1,選択肢!$A$1:$J$32,E52,FALSE)=0,"-",VLOOKUP($AK$1,選択肢!$A$1:$J$32,E52,FALSE))</f>
        <v>サービス管理責任者</v>
      </c>
      <c r="F47" s="332"/>
      <c r="G47" s="332"/>
      <c r="H47" s="332"/>
      <c r="I47" s="325" t="str">
        <f>IF(VLOOKUP($AK$1,選択肢!$A$1:$J$32,I52,FALSE)=0,"-",VLOOKUP($AK$1,選択肢!$A$1:$J$32,I52,FALSE))</f>
        <v>職業指導員</v>
      </c>
      <c r="J47" s="326"/>
      <c r="K47" s="326"/>
      <c r="L47" s="326"/>
      <c r="M47" s="326"/>
      <c r="N47" s="333"/>
      <c r="O47" s="325" t="str">
        <f>IF(VLOOKUP($AK$1,選択肢!$A$1:$J$32,O52,FALSE)=0,"-",VLOOKUP($AK$1,選択肢!$A$1:$J$32,O52,FALSE))</f>
        <v>生活支援員</v>
      </c>
      <c r="P47" s="326"/>
      <c r="Q47" s="326"/>
      <c r="R47" s="326"/>
      <c r="S47" s="326"/>
      <c r="T47" s="333"/>
      <c r="U47" s="325" t="str">
        <f>IF(VLOOKUP($AK$1,選択肢!$A$1:$J$32,U52,FALSE)=0,"-",VLOOKUP($AK$1,選択肢!$A$1:$J$32,U52,FALSE))</f>
        <v>-</v>
      </c>
      <c r="V47" s="326"/>
      <c r="W47" s="326"/>
      <c r="X47" s="326"/>
      <c r="Y47" s="326"/>
      <c r="Z47" s="333"/>
      <c r="AA47" s="325" t="str">
        <f>IF(VLOOKUP($AK$1,選択肢!$A$1:$J$32,AA52,FALSE)=0,"-",VLOOKUP($AK$1,選択肢!$A$1:$J$32,AA52,FALSE))</f>
        <v>-</v>
      </c>
      <c r="AB47" s="326"/>
      <c r="AC47" s="326"/>
      <c r="AD47" s="326"/>
      <c r="AE47" s="326"/>
      <c r="AF47" s="333"/>
      <c r="AG47" s="332" t="str">
        <f>IF(VLOOKUP($AK$1,選択肢!$A$1:$J$32,AG52,FALSE)=0,"-",VLOOKUP($AK$1,選択肢!$A$1:$J$32,AG52,FALSE))</f>
        <v>-</v>
      </c>
      <c r="AH47" s="332"/>
      <c r="AI47" s="332"/>
      <c r="AJ47" s="332"/>
      <c r="AK47" s="332"/>
      <c r="AL47" s="332" t="str">
        <f>IF(VLOOKUP($AK$1,選択肢!$A$1:$J$32,AL52,FALSE)=0,"-",VLOOKUP($AK$1,選択肢!$A$1:$J$32,AL52,FALSE))</f>
        <v>-</v>
      </c>
      <c r="AM47" s="332"/>
      <c r="AN47" s="62"/>
    </row>
    <row r="48" spans="1:45" ht="18" customHeight="1" x14ac:dyDescent="0.4">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x14ac:dyDescent="0.4">
      <c r="A51" s="62"/>
      <c r="B51" s="82" t="s">
        <v>194</v>
      </c>
      <c r="C51" s="325" t="e">
        <f>IF($AK$3="４週",SUMIFS($AK$12:$AK$31,$B$12:$B$31,C47)/4/$AH$6,IF($AK$3="歴月",SUMIFS($AK$12:$AK$31,$B$12:$B$31,C47)/$AL$6,"記載する期間を選択してください"))</f>
        <v>#DIV/0!</v>
      </c>
      <c r="D51" s="333"/>
      <c r="E51" s="325" t="e">
        <f>IF($AK$3="４週",SUMIFS($AK$12:$AK$31,$B$12:$B$31,E47)/4/$AH$6,IF($AK$3="歴月",SUMIFS($AK$12:$AK$31,$B$12:$B$31,E47)/$AL$6,"記載する期間を選択してください"))</f>
        <v>#DIV/0!</v>
      </c>
      <c r="F51" s="326"/>
      <c r="G51" s="326"/>
      <c r="H51" s="333"/>
      <c r="I51" s="325" t="e">
        <f>IF($AK$3="４週",SUMIFS($AK$12:$AK$31,$B$12:$B$31,I47)/4/$AH$6,IF($AK$3="歴月",SUMIFS($AK$12:$AK$31,$B$12:$B$31,I47)/$AL$6,"記載する期間を選択してください"))</f>
        <v>#DIV/0!</v>
      </c>
      <c r="J51" s="326"/>
      <c r="K51" s="326"/>
      <c r="L51" s="326"/>
      <c r="M51" s="326"/>
      <c r="N51" s="333"/>
      <c r="O51" s="325" t="e">
        <f>IF($AK$3="４週",SUMIFS($AK$12:$AK$31,$B$12:$B$31,O47)/4/$AH$6,IF($AK$3="歴月",SUMIFS($AK$12:$AK$31,$B$12:$B$31,O47)/$AL$6,"記載する期間を選択してください"))</f>
        <v>#DIV/0!</v>
      </c>
      <c r="P51" s="326"/>
      <c r="Q51" s="326"/>
      <c r="R51" s="326"/>
      <c r="S51" s="326"/>
      <c r="T51" s="333"/>
      <c r="U51" s="325" t="e">
        <f>IF($AK$3="４週",SUMIFS($AK$12:$AK$31,$B$12:$B$31,U47)/4/$AH$6,IF($AK$3="歴月",SUMIFS($AK$12:$AK$31,$B$12:$B$31,U47)/$AL$6,"記載する期間を選択してください"))</f>
        <v>#DIV/0!</v>
      </c>
      <c r="V51" s="326"/>
      <c r="W51" s="326"/>
      <c r="X51" s="326"/>
      <c r="Y51" s="326"/>
      <c r="Z51" s="333"/>
      <c r="AA51" s="325" t="e">
        <f>IF($AK$3="４週",SUMIFS($AK$12:$AK$31,$B$12:$B$31,AA47)/4/$AH$6,IF($AK$3="歴月",SUMIFS($AK$12:$AK$31,$B$12:$B$31,AA47)/$AL$6,"記載する期間を選択してください"))</f>
        <v>#DIV/0!</v>
      </c>
      <c r="AB51" s="326"/>
      <c r="AC51" s="326"/>
      <c r="AD51" s="326"/>
      <c r="AE51" s="326"/>
      <c r="AF51" s="333"/>
      <c r="AG51" s="325" t="e">
        <f>IF($AK$3="４週",SUMIFS($AK$12:$AK$31,$B$12:$B$31,AG47)/4/$AH$6,IF($AK$3="歴月",SUMIFS($AK$12:$AK$31,$B$12:$B$31,AG47)/$AL$6,"記載する期間を選択してください"))</f>
        <v>#DIV/0!</v>
      </c>
      <c r="AH51" s="326"/>
      <c r="AI51" s="326"/>
      <c r="AJ51" s="326"/>
      <c r="AK51" s="333"/>
      <c r="AL51" s="325" t="e">
        <f>IF($AK$3="４週",SUMIFS($AK$12:$AK$31,$B$12:$B$31,AL47)/4/$AH$6,IF($AK$3="歴月",SUMIFS($AK$12:$AK$31,$B$12:$B$31,AL47)/$AL$6,"記載する期間を選択してください"))</f>
        <v>#DIV/0!</v>
      </c>
      <c r="AM51" s="333"/>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9" t="s">
        <v>126</v>
      </c>
      <c r="D61" s="279"/>
      <c r="E61" s="279"/>
      <c r="F61" s="60"/>
      <c r="G61" s="60"/>
    </row>
    <row r="62" spans="1:45" ht="15" customHeight="1" x14ac:dyDescent="0.4">
      <c r="A62" s="60"/>
      <c r="B62" s="97" t="s">
        <v>127</v>
      </c>
      <c r="C62" s="292" t="s">
        <v>128</v>
      </c>
      <c r="D62" s="292"/>
      <c r="E62" s="292"/>
      <c r="F62" s="60"/>
      <c r="G62" s="60"/>
    </row>
    <row r="63" spans="1:45" ht="15" customHeight="1" x14ac:dyDescent="0.4">
      <c r="A63" s="60"/>
      <c r="B63" s="97" t="s">
        <v>129</v>
      </c>
      <c r="C63" s="292" t="s">
        <v>130</v>
      </c>
      <c r="D63" s="292"/>
      <c r="E63" s="292"/>
      <c r="F63" s="60"/>
      <c r="G63" s="60"/>
    </row>
    <row r="64" spans="1:45" ht="15" customHeight="1" x14ac:dyDescent="0.4">
      <c r="A64" s="60"/>
      <c r="B64" s="97" t="s">
        <v>131</v>
      </c>
      <c r="C64" s="292" t="s">
        <v>132</v>
      </c>
      <c r="D64" s="292"/>
      <c r="E64" s="292"/>
      <c r="F64" s="60"/>
      <c r="G64" s="60"/>
    </row>
    <row r="65" spans="1:7" ht="15" customHeight="1" x14ac:dyDescent="0.4">
      <c r="A65" s="60"/>
      <c r="B65" s="97" t="s">
        <v>133</v>
      </c>
      <c r="C65" s="292" t="s">
        <v>134</v>
      </c>
      <c r="D65" s="292"/>
      <c r="E65" s="292"/>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A7" zoomScaleNormal="106" zoomScaleSheetLayoutView="100" workbookViewId="0">
      <selection activeCell="AK13" sqref="AK1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c r="AI6" s="313"/>
      <c r="AJ6" s="313"/>
      <c r="AK6" s="88" t="s">
        <v>100</v>
      </c>
      <c r="AL6" s="99"/>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x14ac:dyDescent="0.4">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x14ac:dyDescent="0.4">
      <c r="A40" s="348" t="s">
        <v>213</v>
      </c>
      <c r="B40" s="348"/>
      <c r="C40" s="348"/>
      <c r="D40" s="69"/>
      <c r="E40" s="69"/>
      <c r="F40" s="371"/>
      <c r="G40" s="372"/>
      <c r="H40" s="373"/>
      <c r="I40" s="371"/>
      <c r="J40" s="372"/>
      <c r="K40" s="373"/>
      <c r="L40" s="371"/>
      <c r="M40" s="372"/>
      <c r="N40" s="373"/>
      <c r="O40" s="371"/>
      <c r="P40" s="372"/>
      <c r="Q40" s="373"/>
      <c r="R40" s="371"/>
      <c r="S40" s="372"/>
      <c r="T40" s="373"/>
      <c r="U40" s="371"/>
      <c r="V40" s="372"/>
      <c r="W40" s="373"/>
      <c r="X40" s="371"/>
      <c r="Y40" s="372"/>
      <c r="Z40" s="373"/>
      <c r="AA40" s="371"/>
      <c r="AB40" s="372"/>
      <c r="AC40" s="373"/>
      <c r="AD40" s="371"/>
      <c r="AE40" s="372"/>
      <c r="AF40" s="373"/>
      <c r="AG40" s="371"/>
      <c r="AH40" s="372"/>
      <c r="AI40" s="373"/>
      <c r="AJ40" s="292">
        <f>SUM(D40:AI40)</f>
        <v>0</v>
      </c>
      <c r="AK40" s="292"/>
      <c r="AL40" s="351" t="e">
        <f>ROUNDUP(AJ40/AJ41,1)</f>
        <v>#DIV/0!</v>
      </c>
      <c r="AM40"/>
      <c r="AN40"/>
      <c r="AO40"/>
      <c r="AP40"/>
      <c r="AQ40"/>
    </row>
    <row r="41" spans="1:43" ht="18" customHeight="1" x14ac:dyDescent="0.4">
      <c r="A41" s="348" t="s">
        <v>214</v>
      </c>
      <c r="B41" s="348"/>
      <c r="C41" s="348"/>
      <c r="D41" s="69"/>
      <c r="E41" s="6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292">
        <f>+SUM(D41:AI41)</f>
        <v>0</v>
      </c>
      <c r="AK41" s="292"/>
      <c r="AL41" s="352"/>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78" t="s">
        <v>172</v>
      </c>
      <c r="B45" s="278"/>
      <c r="C45" s="344" t="e">
        <f>ROUNDDOWN(IF(AL40&lt;=60,1,1+ROUNDUP((AL40-60)/40,0)),1)</f>
        <v>#DIV/0!</v>
      </c>
      <c r="D45" s="344"/>
      <c r="E45" s="344" t="e">
        <f>ROUNDDOWN(AL40/10,1)</f>
        <v>#DIV/0!</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職業指導員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賃金向上達成指導員</v>
      </c>
      <c r="V48" s="326"/>
      <c r="W48" s="326"/>
      <c r="X48" s="326"/>
      <c r="Y48" s="326"/>
      <c r="Z48" s="333"/>
      <c r="AA48" s="325" t="str">
        <f>IF(VLOOKUP($AK$1,選択肢!$A$1:$J$32,AA53,FALSE)=0,"-",VLOOKUP($AK$1,選択肢!$A$1:$J$32,AA53,FALSE))</f>
        <v>目標工賃達成指導員</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x14ac:dyDescent="0.4">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x14ac:dyDescent="0.4">
      <c r="A52" s="62"/>
      <c r="B52" s="82" t="s">
        <v>194</v>
      </c>
      <c r="C52" s="325" t="e">
        <f>IF($AK$3="４週",SUMIFS($AK$12:$AK$31,$B$12:$B$31,C48)/4/$AH$6,IF($AK$3="歴月",SUMIFS($AK$12:$AK$31,$B$12:$B$31,C48)/$AL$6,"記載する期間を選択してください"))</f>
        <v>#DIV/0!</v>
      </c>
      <c r="D52" s="333"/>
      <c r="E52" s="325" t="e">
        <f>IF($AK$3="４週",SUMIFS($AK$12:$AK$31,$B$12:$B$31,E48)/4/$AH$6,IF($AK$3="歴月",SUMIFS($AK$12:$AK$31,$B$12:$B$31,E48)/$AL$6,"記載する期間を選択してください"))</f>
        <v>#DIV/0!</v>
      </c>
      <c r="F52" s="326"/>
      <c r="G52" s="326"/>
      <c r="H52" s="333"/>
      <c r="I52" s="325" t="e">
        <f>IF($AK$3="４週",SUMIFS($AK$12:$AK$31,$B$12:$B$31,I48)/4/$AH$6,IF($AK$3="歴月",SUMIFS($AK$12:$AK$31,$B$12:$B$31,I48)/$AL$6,"記載する期間を選択してください"))</f>
        <v>#DIV/0!</v>
      </c>
      <c r="J52" s="326"/>
      <c r="K52" s="326"/>
      <c r="L52" s="326"/>
      <c r="M52" s="326"/>
      <c r="N52" s="333"/>
      <c r="O52" s="325" t="e">
        <f>IF($AK$3="４週",SUMIFS($AK$12:$AK$31,$B$12:$B$31,O48)/4/$AH$6,IF($AK$3="歴月",SUMIFS($AK$12:$AK$31,$B$12:$B$31,O48)/$AL$6,"記載する期間を選択してください"))</f>
        <v>#DIV/0!</v>
      </c>
      <c r="P52" s="326"/>
      <c r="Q52" s="326"/>
      <c r="R52" s="326"/>
      <c r="S52" s="326"/>
      <c r="T52" s="333"/>
      <c r="U52" s="325" t="e">
        <f>IF($AK$3="４週",SUMIFS($AK$12:$AK$31,$B$12:$B$31,U48)/4/$AH$6,IF($AK$3="歴月",SUMIFS($AK$12:$AK$31,$B$12:$B$31,U48)/$AL$6,"記載する期間を選択してください"))</f>
        <v>#DIV/0!</v>
      </c>
      <c r="V52" s="326"/>
      <c r="W52" s="326"/>
      <c r="X52" s="326"/>
      <c r="Y52" s="326"/>
      <c r="Z52" s="333"/>
      <c r="AA52" s="325" t="e">
        <f>IF($AK$3="４週",SUMIFS($AK$12:$AK$31,$B$12:$B$31,AA48)/4/$AH$6,IF($AK$3="歴月",SUMIFS($AK$12:$AK$31,$B$12:$B$31,AA48)/$AL$6,"記載する期間を選択してください"))</f>
        <v>#DIV/0!</v>
      </c>
      <c r="AB52" s="326"/>
      <c r="AC52" s="326"/>
      <c r="AD52" s="326"/>
      <c r="AE52" s="326"/>
      <c r="AF52" s="333"/>
      <c r="AG52" s="325" t="e">
        <f>IF($AK$3="４週",SUMIFS($AK$12:$AK$31,$B$12:$B$31,AG48)/4/$AH$6,IF($AK$3="歴月",SUMIFS($AK$12:$AK$31,$B$12:$B$31,AG48)/$AL$6,"記載する期間を選択してください"))</f>
        <v>#DIV/0!</v>
      </c>
      <c r="AH52" s="326"/>
      <c r="AI52" s="326"/>
      <c r="AJ52" s="326"/>
      <c r="AK52" s="333"/>
      <c r="AL52" s="325" t="e">
        <f>IF($AK$3="４週",SUMIFS($AK$12:$AK$31,$B$12:$B$31,AL48)/4/$AH$6,IF($AK$3="歴月",SUMIFS($AK$12:$AK$31,$B$12:$B$31,AL48)/$AL$6,"記載する期間を選択してください"))</f>
        <v>#DIV/0!</v>
      </c>
      <c r="AM52" s="333"/>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9" t="s">
        <v>126</v>
      </c>
      <c r="D62" s="279"/>
      <c r="E62" s="279"/>
      <c r="F62" s="60"/>
      <c r="G62" s="60"/>
    </row>
    <row r="63" spans="1:40" ht="15" customHeight="1" x14ac:dyDescent="0.4">
      <c r="A63" s="60"/>
      <c r="B63" s="97" t="s">
        <v>127</v>
      </c>
      <c r="C63" s="292" t="s">
        <v>128</v>
      </c>
      <c r="D63" s="292"/>
      <c r="E63" s="292"/>
      <c r="F63" s="60"/>
      <c r="G63" s="60"/>
    </row>
    <row r="64" spans="1:40" ht="15" customHeight="1" x14ac:dyDescent="0.4">
      <c r="A64" s="60"/>
      <c r="B64" s="97" t="s">
        <v>129</v>
      </c>
      <c r="C64" s="292" t="s">
        <v>130</v>
      </c>
      <c r="D64" s="292"/>
      <c r="E64" s="292"/>
      <c r="F64" s="60"/>
      <c r="G64" s="60"/>
    </row>
    <row r="65" spans="1:7" ht="15" customHeight="1" x14ac:dyDescent="0.4">
      <c r="A65" s="60"/>
      <c r="B65" s="97" t="s">
        <v>131</v>
      </c>
      <c r="C65" s="292" t="s">
        <v>132</v>
      </c>
      <c r="D65" s="292"/>
      <c r="E65" s="292"/>
      <c r="F65" s="60"/>
      <c r="G65" s="60"/>
    </row>
    <row r="66" spans="1:7" ht="15" customHeight="1" x14ac:dyDescent="0.4">
      <c r="A66" s="60"/>
      <c r="B66" s="97" t="s">
        <v>133</v>
      </c>
      <c r="C66" s="292" t="s">
        <v>134</v>
      </c>
      <c r="D66" s="292"/>
      <c r="E66" s="292"/>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topLeftCell="A28" zoomScaleNormal="100" zoomScaleSheetLayoutView="100" workbookViewId="0">
      <selection activeCell="AH42" sqref="AH42"/>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c r="E38" s="6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292">
        <f>SUM(D38:AI38)</f>
        <v>0</v>
      </c>
      <c r="AK38" s="292"/>
      <c r="AL38" s="351" t="e">
        <f>ROUNDUP(AJ38/AJ39,1)</f>
        <v>#DIV/0!</v>
      </c>
      <c r="AM38"/>
      <c r="AN38"/>
      <c r="AO38"/>
      <c r="AP38"/>
      <c r="AQ38"/>
    </row>
    <row r="39" spans="1:43" ht="18" customHeight="1" x14ac:dyDescent="0.4">
      <c r="A39" s="348" t="s">
        <v>214</v>
      </c>
      <c r="B39" s="348"/>
      <c r="C39" s="348"/>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t="e">
        <f>ROUNDDOWN(IF(AL38&lt;=60,1,1+ROUNDUP((AL38-60)/40,0)),1)</f>
        <v>#DIV/0!</v>
      </c>
      <c r="D43" s="344"/>
      <c r="E43" s="344" t="e">
        <f>ROUNDDOWN(AL38/40,1)</f>
        <v>#DIV/0!</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就労定着支援員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t="e">
        <f>IF($AK$3="４週",SUMIFS($AK$11:$AK$30,$B$11:$B$30,C46)/4/$AH$5,IF($AK$3="歴月",SUMIFS($AK$11:$AK$30,$B$11:$B$30,C46)/$AL$5,"記載する期間を選択してください"))</f>
        <v>#DIV/0!</v>
      </c>
      <c r="D50" s="333"/>
      <c r="E50" s="325" t="e">
        <f>IF($AK$3="４週",SUMIFS($AK$11:$AK$30,$B$11:$B$30,E46)/4/$AH$5,IF($AK$3="歴月",SUMIFS($AK$11:$AK$30,$B$11:$B$30,E46)/$AL$5,"記載する期間を選択してください"))</f>
        <v>#DIV/0!</v>
      </c>
      <c r="F50" s="326"/>
      <c r="G50" s="326"/>
      <c r="H50" s="333"/>
      <c r="I50" s="325" t="e">
        <f>IF($AK$3="４週",SUMIFS($AK$11:$AK$30,$B$11:$B$30,I46)/4/$AH$5,IF($AK$3="歴月",SUMIFS($AK$11:$AK$30,$B$11:$B$30,I46)/$AL$5,"記載する期間を選択してください"))</f>
        <v>#DIV/0!</v>
      </c>
      <c r="J50" s="326"/>
      <c r="K50" s="326"/>
      <c r="L50" s="326"/>
      <c r="M50" s="326"/>
      <c r="N50" s="333"/>
      <c r="O50" s="325" t="e">
        <f>IF($AK$3="４週",SUMIFS($AK$11:$AK$30,$B$11:$B$30,O46)/4/$AH$5,IF($AK$3="歴月",SUMIFS($AK$11:$AK$30,$B$11:$B$30,O46)/$AL$5,"記載する期間を選択してください"))</f>
        <v>#DIV/0!</v>
      </c>
      <c r="P50" s="326"/>
      <c r="Q50" s="326"/>
      <c r="R50" s="326"/>
      <c r="S50" s="326"/>
      <c r="T50" s="333"/>
      <c r="U50" s="325" t="e">
        <f>IF($AK$3="４週",SUMIFS($AK$11:$AK$30,$B$11:$B$30,U46)/4/$AH$5,IF($AK$3="歴月",SUMIFS($AK$11:$AK$30,$B$11:$B$30,U46)/$AL$5,"記載する期間を選択してください"))</f>
        <v>#DIV/0!</v>
      </c>
      <c r="V50" s="326"/>
      <c r="W50" s="326"/>
      <c r="X50" s="326"/>
      <c r="Y50" s="326"/>
      <c r="Z50" s="333"/>
      <c r="AA50" s="325" t="e">
        <f>IF($AK$3="４週",SUMIFS($AK$11:$AK$30,$B$11:$B$30,AA46)/4/$AH$5,IF($AK$3="歴月",SUMIFS($AK$11:$AK$30,$B$11:$B$30,AA46)/$AL$5,"記載する期間を選択してください"))</f>
        <v>#DIV/0!</v>
      </c>
      <c r="AB50" s="326"/>
      <c r="AC50" s="326"/>
      <c r="AD50" s="326"/>
      <c r="AE50" s="326"/>
      <c r="AF50" s="333"/>
      <c r="AG50" s="325" t="e">
        <f>IF($AK$3="４週",SUMIFS($AK$11:$AK$30,$B$11:$B$30,AG46)/4/$AH$5,IF($AK$3="歴月",SUMIFS($AK$11:$AK$30,$B$11:$B$30,AG46)/$AL$5,"記載する期間を選択してください"))</f>
        <v>#DIV/0!</v>
      </c>
      <c r="AH50" s="326"/>
      <c r="AI50" s="326"/>
      <c r="AJ50" s="326"/>
      <c r="AK50" s="333"/>
      <c r="AL50" s="325" t="e">
        <f>IF($AK$3="４週",SUMIFS($AK$11:$AK$30,$B$11:$B$30,AL46)/4/$AH$5,IF($AK$3="歴月",SUMIFS($AK$11:$AK$30,$B$11:$B$30,AL46)/$AL$5,"記載する期間を選択してください"))</f>
        <v>#DIV/0!</v>
      </c>
      <c r="AM50" s="333"/>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9" t="s">
        <v>126</v>
      </c>
      <c r="D41" s="279"/>
      <c r="E41" s="279"/>
      <c r="F41" s="60"/>
      <c r="G41" s="60"/>
    </row>
    <row r="42" spans="1:39" ht="15" customHeight="1" x14ac:dyDescent="0.4">
      <c r="A42" s="60"/>
      <c r="B42" s="97" t="s">
        <v>127</v>
      </c>
      <c r="C42" s="292" t="s">
        <v>128</v>
      </c>
      <c r="D42" s="292"/>
      <c r="E42" s="292"/>
      <c r="F42" s="60"/>
      <c r="G42" s="60"/>
    </row>
    <row r="43" spans="1:39" ht="15" customHeight="1" x14ac:dyDescent="0.4">
      <c r="A43" s="60"/>
      <c r="B43" s="97" t="s">
        <v>129</v>
      </c>
      <c r="C43" s="292" t="s">
        <v>130</v>
      </c>
      <c r="D43" s="292"/>
      <c r="E43" s="292"/>
      <c r="F43" s="60"/>
      <c r="G43" s="60"/>
    </row>
    <row r="44" spans="1:39" ht="15" customHeight="1" x14ac:dyDescent="0.4">
      <c r="A44" s="60"/>
      <c r="B44" s="97" t="s">
        <v>131</v>
      </c>
      <c r="C44" s="292" t="s">
        <v>132</v>
      </c>
      <c r="D44" s="292"/>
      <c r="E44" s="292"/>
      <c r="F44" s="60"/>
      <c r="G44" s="60"/>
    </row>
    <row r="45" spans="1:39" ht="15" customHeight="1" x14ac:dyDescent="0.4">
      <c r="A45" s="60"/>
      <c r="B45" s="97" t="s">
        <v>133</v>
      </c>
      <c r="C45" s="292" t="s">
        <v>134</v>
      </c>
      <c r="D45" s="292"/>
      <c r="E45" s="292"/>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25" zoomScaleNormal="100" zoomScaleSheetLayoutView="100" workbookViewId="0">
      <selection activeCell="D38" sqref="D38:AI39"/>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c r="E38" s="6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292">
        <f>SUM(D38:AI38)</f>
        <v>0</v>
      </c>
      <c r="AK38" s="292"/>
      <c r="AL38" s="351" t="e">
        <f>ROUNDUP(AJ38/AJ39,1)</f>
        <v>#DIV/0!</v>
      </c>
      <c r="AM38"/>
      <c r="AN38"/>
      <c r="AO38"/>
      <c r="AP38"/>
      <c r="AQ38"/>
    </row>
    <row r="39" spans="1:43" ht="18" customHeight="1" x14ac:dyDescent="0.4">
      <c r="A39" s="348" t="s">
        <v>214</v>
      </c>
      <c r="B39" s="348"/>
      <c r="C39" s="348"/>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t="e">
        <f>ROUNDDOWN(IF(AL38&lt;=60,1,1+ROUNDUP((AL38-60)/60,0)),1)</f>
        <v>#DIV/0!</v>
      </c>
      <c r="D43" s="344"/>
      <c r="E43" s="344" t="e">
        <f>ROUNDDOWN(IF(AL38&lt;=30,1,1+ROUNDUP((AL38-30)/30,0)),1)</f>
        <v>#DIV/0!</v>
      </c>
      <c r="F43" s="344"/>
      <c r="G43" s="344"/>
      <c r="H43" s="344"/>
      <c r="I43" s="344" t="e">
        <f>ROUNDDOWN(AL38/25,1)</f>
        <v>#DIV/0!</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x14ac:dyDescent="0.4">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x14ac:dyDescent="0.4">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topLeftCell="A37" zoomScaleNormal="100" zoomScaleSheetLayoutView="100" workbookViewId="0">
      <selection activeCell="AJ50" sqref="AJ50"/>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x14ac:dyDescent="0.4">
      <c r="A37" s="348" t="s">
        <v>219</v>
      </c>
      <c r="B37" s="348"/>
      <c r="C37" s="348"/>
      <c r="D37" s="123">
        <f>SUM(D38,D39,D40,D41,D43,D45)</f>
        <v>0</v>
      </c>
      <c r="E37" s="123">
        <f>SUM(E38,E39,E40,E41,E43,E45)</f>
        <v>0</v>
      </c>
      <c r="F37" s="380">
        <f>SUM(F38,F39,F40,F41,F43,F45)</f>
        <v>0</v>
      </c>
      <c r="G37" s="381"/>
      <c r="H37" s="382"/>
      <c r="I37" s="380">
        <f>SUM(I38,I39,I40,I41,I43,I45)</f>
        <v>0</v>
      </c>
      <c r="J37" s="381">
        <f t="shared" ref="J37:AI37" si="5">SUM(J38,J39,J40,J41,J43,J45)</f>
        <v>0</v>
      </c>
      <c r="K37" s="382">
        <f t="shared" si="5"/>
        <v>0</v>
      </c>
      <c r="L37" s="380">
        <f>SUM(L38,L39,L40,L41,L43,L45)</f>
        <v>0</v>
      </c>
      <c r="M37" s="381"/>
      <c r="N37" s="382"/>
      <c r="O37" s="380">
        <f>SUM(O38,O39,O40,O41,O43,O45)</f>
        <v>0</v>
      </c>
      <c r="P37" s="381"/>
      <c r="Q37" s="382"/>
      <c r="R37" s="380">
        <f>SUM(R38,R39,R40,R41,R43,R45)</f>
        <v>0</v>
      </c>
      <c r="S37" s="381"/>
      <c r="T37" s="382"/>
      <c r="U37" s="380">
        <f>SUM(U38,U39,U40,U41,U43,U45)</f>
        <v>0</v>
      </c>
      <c r="V37" s="381">
        <f t="shared" si="5"/>
        <v>0</v>
      </c>
      <c r="W37" s="382">
        <f t="shared" si="5"/>
        <v>0</v>
      </c>
      <c r="X37" s="380">
        <f>SUM(X38,X39,X40,X41,X43,X45)</f>
        <v>0</v>
      </c>
      <c r="Y37" s="381">
        <f t="shared" si="5"/>
        <v>0</v>
      </c>
      <c r="Z37" s="382">
        <f t="shared" si="5"/>
        <v>0</v>
      </c>
      <c r="AA37" s="380">
        <f>SUM(AA38,AA39,AA40,AA41,AA43,AA45)</f>
        <v>0</v>
      </c>
      <c r="AB37" s="381">
        <f t="shared" si="5"/>
        <v>0</v>
      </c>
      <c r="AC37" s="382">
        <f t="shared" si="5"/>
        <v>0</v>
      </c>
      <c r="AD37" s="380">
        <f>SUM(AD38,AD39,AD40,AD41,AD43,AD45)</f>
        <v>0</v>
      </c>
      <c r="AE37" s="381">
        <f t="shared" si="5"/>
        <v>0</v>
      </c>
      <c r="AF37" s="382">
        <f t="shared" si="5"/>
        <v>0</v>
      </c>
      <c r="AG37" s="380">
        <f>SUM(AG38,AG39,AG40,AG41,AG43,AG45)</f>
        <v>0</v>
      </c>
      <c r="AH37" s="381">
        <f t="shared" si="5"/>
        <v>0</v>
      </c>
      <c r="AI37" s="382">
        <f t="shared" si="5"/>
        <v>0</v>
      </c>
      <c r="AJ37" s="292">
        <f>SUM(D37:AI37)</f>
        <v>0</v>
      </c>
      <c r="AK37" s="292"/>
      <c r="AL37" s="108" t="e">
        <f>ROUNDUP(AJ37/AJ47,1)</f>
        <v>#DIV/0!</v>
      </c>
      <c r="AM37" s="385"/>
      <c r="AN37" s="386"/>
      <c r="AO37"/>
      <c r="AP37"/>
      <c r="AQ37"/>
    </row>
    <row r="38" spans="1:43" ht="21.95" customHeight="1" x14ac:dyDescent="0.4">
      <c r="A38" s="299" t="s">
        <v>266</v>
      </c>
      <c r="B38" s="300"/>
      <c r="C38" s="301"/>
      <c r="D38" s="69"/>
      <c r="E38" s="6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292">
        <f>SUM(D38:AI38)</f>
        <v>0</v>
      </c>
      <c r="AK38" s="292"/>
      <c r="AL38" s="108" t="e">
        <f t="shared" ref="AL38:AL46" si="6">ROUNDUP(AJ38/$AJ$47,1)</f>
        <v>#DIV/0!</v>
      </c>
      <c r="AM38" s="385"/>
      <c r="AN38" s="386"/>
      <c r="AO38"/>
      <c r="AP38"/>
      <c r="AQ38"/>
    </row>
    <row r="39" spans="1:43" ht="21.95" customHeight="1" x14ac:dyDescent="0.4">
      <c r="A39" s="299" t="s">
        <v>220</v>
      </c>
      <c r="B39" s="300"/>
      <c r="C39" s="301"/>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108" t="e">
        <f t="shared" si="6"/>
        <v>#DIV/0!</v>
      </c>
      <c r="AM39" s="385"/>
      <c r="AN39" s="386"/>
      <c r="AO39"/>
      <c r="AP39"/>
      <c r="AQ39"/>
    </row>
    <row r="40" spans="1:43" ht="21.95" customHeight="1" x14ac:dyDescent="0.4">
      <c r="A40" s="299" t="s">
        <v>221</v>
      </c>
      <c r="B40" s="300"/>
      <c r="C40" s="301"/>
      <c r="D40" s="69"/>
      <c r="E40" s="6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292">
        <f>SUM(D40:AI40)</f>
        <v>0</v>
      </c>
      <c r="AK40" s="292"/>
      <c r="AL40" s="108" t="e">
        <f t="shared" si="6"/>
        <v>#DIV/0!</v>
      </c>
      <c r="AM40" s="385"/>
      <c r="AN40" s="386"/>
      <c r="AO40"/>
      <c r="AP40"/>
      <c r="AQ40"/>
    </row>
    <row r="41" spans="1:43" ht="21.95" customHeight="1" x14ac:dyDescent="0.4">
      <c r="A41" s="374" t="s">
        <v>222</v>
      </c>
      <c r="B41" s="300"/>
      <c r="C41" s="301"/>
      <c r="D41" s="69"/>
      <c r="E41" s="6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292">
        <f t="shared" ref="AJ41:AJ45" si="7">SUM(D41:AI41)</f>
        <v>0</v>
      </c>
      <c r="AK41" s="292"/>
      <c r="AL41" s="108" t="e">
        <f t="shared" si="6"/>
        <v>#DIV/0!</v>
      </c>
      <c r="AM41" s="385"/>
      <c r="AN41" s="386"/>
      <c r="AO41"/>
      <c r="AP41"/>
      <c r="AQ41"/>
    </row>
    <row r="42" spans="1:43" s="118" customFormat="1" ht="21.95" customHeight="1" x14ac:dyDescent="0.4">
      <c r="A42" s="124"/>
      <c r="B42" s="375" t="s">
        <v>267</v>
      </c>
      <c r="C42" s="376"/>
      <c r="D42" s="69"/>
      <c r="E42" s="6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292">
        <f>SUM(D42:AI42)</f>
        <v>0</v>
      </c>
      <c r="AK42" s="292"/>
      <c r="AL42" s="108" t="e">
        <f t="shared" si="6"/>
        <v>#DIV/0!</v>
      </c>
      <c r="AM42" s="383" t="e">
        <f>ROUNDUP($AJ$42/$AJ$47,1)</f>
        <v>#DIV/0!</v>
      </c>
      <c r="AN42" s="384"/>
      <c r="AO42" s="117"/>
      <c r="AP42" s="117"/>
      <c r="AQ42" s="117"/>
    </row>
    <row r="43" spans="1:43" ht="21.95" customHeight="1" x14ac:dyDescent="0.4">
      <c r="A43" s="374" t="s">
        <v>223</v>
      </c>
      <c r="B43" s="300"/>
      <c r="C43" s="301"/>
      <c r="D43" s="69"/>
      <c r="E43" s="6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292">
        <f t="shared" si="7"/>
        <v>0</v>
      </c>
      <c r="AK43" s="292"/>
      <c r="AL43" s="108" t="e">
        <f t="shared" si="6"/>
        <v>#DIV/0!</v>
      </c>
      <c r="AM43" s="385"/>
      <c r="AN43" s="386"/>
      <c r="AO43"/>
      <c r="AP43"/>
      <c r="AQ43"/>
    </row>
    <row r="44" spans="1:43" s="118" customFormat="1" ht="21.95" customHeight="1" x14ac:dyDescent="0.4">
      <c r="A44" s="125"/>
      <c r="B44" s="375" t="s">
        <v>268</v>
      </c>
      <c r="C44" s="376"/>
      <c r="D44" s="69"/>
      <c r="E44" s="6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292">
        <f>SUM(D44:AI44)</f>
        <v>0</v>
      </c>
      <c r="AK44" s="292"/>
      <c r="AL44" s="108" t="e">
        <f t="shared" si="6"/>
        <v>#DIV/0!</v>
      </c>
      <c r="AM44" s="383" t="e">
        <f>ROUNDUP($AJ$44/$AJ$47,1)</f>
        <v>#DIV/0!</v>
      </c>
      <c r="AN44" s="384"/>
      <c r="AO44" s="117"/>
      <c r="AP44" s="117"/>
      <c r="AQ44" s="117"/>
    </row>
    <row r="45" spans="1:43" ht="21.95" customHeight="1" x14ac:dyDescent="0.4">
      <c r="A45" s="374" t="s">
        <v>224</v>
      </c>
      <c r="B45" s="300"/>
      <c r="C45" s="301"/>
      <c r="D45" s="69"/>
      <c r="E45" s="69"/>
      <c r="F45" s="349"/>
      <c r="G45" s="349"/>
      <c r="H45" s="34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c r="AF45" s="349"/>
      <c r="AG45" s="349"/>
      <c r="AH45" s="349"/>
      <c r="AI45" s="349"/>
      <c r="AJ45" s="292">
        <f t="shared" si="7"/>
        <v>0</v>
      </c>
      <c r="AK45" s="292"/>
      <c r="AL45" s="108" t="e">
        <f t="shared" si="6"/>
        <v>#DIV/0!</v>
      </c>
      <c r="AM45" s="385"/>
      <c r="AN45" s="386"/>
      <c r="AO45"/>
      <c r="AP45"/>
      <c r="AQ45"/>
    </row>
    <row r="46" spans="1:43" s="118" customFormat="1" ht="21.95" customHeight="1" x14ac:dyDescent="0.4">
      <c r="A46" s="124"/>
      <c r="B46" s="375" t="s">
        <v>267</v>
      </c>
      <c r="C46" s="376"/>
      <c r="D46" s="69"/>
      <c r="E46" s="6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292">
        <f>SUM(D46:AI46)</f>
        <v>0</v>
      </c>
      <c r="AK46" s="292"/>
      <c r="AL46" s="108" t="e">
        <f t="shared" si="6"/>
        <v>#DIV/0!</v>
      </c>
      <c r="AM46" s="383" t="e">
        <f>ROUNDUP($AJ$46/$AJ$47,1)</f>
        <v>#DIV/0!</v>
      </c>
      <c r="AN46" s="384"/>
      <c r="AO46" s="117"/>
      <c r="AP46" s="117"/>
      <c r="AQ46" s="117"/>
    </row>
    <row r="47" spans="1:43" ht="21.95" customHeight="1" x14ac:dyDescent="0.4">
      <c r="A47" s="348" t="s">
        <v>214</v>
      </c>
      <c r="B47" s="348"/>
      <c r="C47" s="348"/>
      <c r="D47" s="69"/>
      <c r="E47" s="69"/>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292">
        <f>+SUM(D47:AI47)</f>
        <v>0</v>
      </c>
      <c r="AK47" s="292"/>
      <c r="AL47" s="107"/>
      <c r="AM47" s="385"/>
      <c r="AN47" s="386"/>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t="e">
        <f>ROUNDDOWN(IF(AL37&lt;=30,1,1+ROUNDUP((AL37-30)/30,0)),1)</f>
        <v>#DIV/0!</v>
      </c>
      <c r="D51" s="344"/>
      <c r="E51" s="344" t="e">
        <f>ROUNDDOWN(AL37/6,1)</f>
        <v>#DIV/0!</v>
      </c>
      <c r="F51" s="344"/>
      <c r="G51" s="344"/>
      <c r="H51" s="344"/>
      <c r="I51" s="377" t="e">
        <f>ROUNDDOWN($AL$40/9,1)+ROUNDDOWN(($AL$41-$AM$42)/6,1)+ROUNDDOWN($AM$42/12,1)+ROUNDDOWN(($AL$43-$AM$44)/4,1)+ROUNDDOWN($AM$44/8,1)+ROUNDDOWN(($AL$45-$AM$46)/2.5,1)+ROUNDDOWN($AM$46/5,1)</f>
        <v>#DIV/0!</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x14ac:dyDescent="0.4">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x14ac:dyDescent="0.4">
      <c r="A58" s="62"/>
      <c r="B58" s="82" t="s">
        <v>194</v>
      </c>
      <c r="C58" s="378"/>
      <c r="D58" s="379"/>
      <c r="E58" s="325" t="e">
        <f>IF($AK$3="４週",SUMIFS($AK$11:$AK$30,$B$11:$B$30,E54)/4/$AH$5,IF($AK$3="歴月",SUMIFS($AK$11:$AK$30,$B$11:$B$30,E54)/$AL$5,"記載する期間を選択してください"))</f>
        <v>#DIV/0!</v>
      </c>
      <c r="F58" s="326"/>
      <c r="G58" s="326"/>
      <c r="H58" s="333"/>
      <c r="I58" s="325" t="e">
        <f>IF($AK$3="４週",SUMIFS($AK$11:$AK$30,$B$11:$B$30,I54)/4/$AH$5,IF($AK$3="歴月",SUMIFS($AK$11:$AK$30,$B$11:$B$30,I54)/$AL$5,"記載する期間を選択してください"))</f>
        <v>#DIV/0!</v>
      </c>
      <c r="J58" s="326"/>
      <c r="K58" s="326"/>
      <c r="L58" s="326"/>
      <c r="M58" s="326"/>
      <c r="N58" s="333"/>
      <c r="O58" s="325" t="e">
        <f>IF($AK$3="４週",SUMIFS($AK$11:$AK$30,$B$11:$B$30,O54)/4/$AH$5,IF($AK$3="歴月",SUMIFS($AK$11:$AK$30,$B$11:$B$30,O54)/$AL$5,"記載する期間を選択してください"))</f>
        <v>#DIV/0!</v>
      </c>
      <c r="P58" s="326"/>
      <c r="Q58" s="326"/>
      <c r="R58" s="326"/>
      <c r="S58" s="326"/>
      <c r="T58" s="333"/>
      <c r="U58" s="325" t="e">
        <f>IF($AK$3="４週",SUMIFS($AK$11:$AK$30,$B$11:$B$30,U54)/4/$AH$5,IF($AK$3="歴月",SUMIFS($AK$11:$AK$30,$B$11:$B$30,U54)/$AL$5,"記載する期間を選択してください"))</f>
        <v>#DIV/0!</v>
      </c>
      <c r="V58" s="326"/>
      <c r="W58" s="326"/>
      <c r="X58" s="326"/>
      <c r="Y58" s="326"/>
      <c r="Z58" s="333"/>
      <c r="AA58" s="325" t="e">
        <f>IF($AK$3="４週",SUMIFS($AK$11:$AK$30,$B$11:$B$30,AA54)/4/$AH$5,IF($AK$3="歴月",SUMIFS($AK$11:$AK$30,$B$11:$B$30,AA54)/$AL$5,"記載する期間を選択してください"))</f>
        <v>#DIV/0!</v>
      </c>
      <c r="AB58" s="326"/>
      <c r="AC58" s="326"/>
      <c r="AD58" s="326"/>
      <c r="AE58" s="326"/>
      <c r="AF58" s="333"/>
      <c r="AG58" s="325" t="e">
        <f>IF($AK$3="４週",SUMIFS($AK$11:$AK$30,$B$11:$B$30,AG54)/4/$AH$5,IF($AK$3="歴月",SUMIFS($AK$11:$AK$30,$B$11:$B$30,AG54)/$AL$5,"記載する期間を選択してください"))</f>
        <v>#DIV/0!</v>
      </c>
      <c r="AH58" s="326"/>
      <c r="AI58" s="326"/>
      <c r="AJ58" s="326"/>
      <c r="AK58" s="333"/>
      <c r="AL58" s="325" t="e">
        <f>IF($AK$3="４週",SUMIFS($AK$11:$AK$30,$B$11:$B$30,AL54)/4/$AH$5,IF($AK$3="歴月",SUMIFS($AK$11:$AK$30,$B$11:$B$30,AL54)/$AL$5,"記載する期間を選択してください"))</f>
        <v>#DIV/0!</v>
      </c>
      <c r="AM58" s="33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9" t="s">
        <v>126</v>
      </c>
      <c r="D67" s="279"/>
      <c r="E67" s="279"/>
      <c r="F67" s="60"/>
      <c r="G67" s="60"/>
    </row>
    <row r="68" spans="1:7" ht="15" customHeight="1" x14ac:dyDescent="0.4">
      <c r="A68" s="60"/>
      <c r="B68" s="97" t="s">
        <v>127</v>
      </c>
      <c r="C68" s="292" t="s">
        <v>128</v>
      </c>
      <c r="D68" s="292"/>
      <c r="E68" s="292"/>
      <c r="F68" s="60"/>
      <c r="G68" s="60"/>
    </row>
    <row r="69" spans="1:7" ht="15" customHeight="1" x14ac:dyDescent="0.4">
      <c r="A69" s="60"/>
      <c r="B69" s="97" t="s">
        <v>129</v>
      </c>
      <c r="C69" s="292" t="s">
        <v>130</v>
      </c>
      <c r="D69" s="292"/>
      <c r="E69" s="292"/>
      <c r="F69" s="60"/>
      <c r="G69" s="60"/>
    </row>
    <row r="70" spans="1:7" ht="15" customHeight="1" x14ac:dyDescent="0.4">
      <c r="A70" s="60"/>
      <c r="B70" s="97" t="s">
        <v>131</v>
      </c>
      <c r="C70" s="292" t="s">
        <v>132</v>
      </c>
      <c r="D70" s="292"/>
      <c r="E70" s="292"/>
      <c r="F70" s="60"/>
      <c r="G70" s="60"/>
    </row>
    <row r="71" spans="1:7" ht="15" customHeight="1" x14ac:dyDescent="0.4">
      <c r="A71" s="60"/>
      <c r="B71" s="97" t="s">
        <v>133</v>
      </c>
      <c r="C71" s="292" t="s">
        <v>134</v>
      </c>
      <c r="D71" s="292"/>
      <c r="E71" s="292"/>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topLeftCell="A43" zoomScaleNormal="100" zoomScaleSheetLayoutView="100" workbookViewId="0">
      <selection activeCell="AC46" sqref="AC46"/>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x14ac:dyDescent="0.4">
      <c r="A37" s="348" t="s">
        <v>219</v>
      </c>
      <c r="B37" s="348"/>
      <c r="C37" s="348"/>
      <c r="D37" s="72">
        <f>SUM(D40:D43)</f>
        <v>0</v>
      </c>
      <c r="E37" s="72">
        <f>SUM(E40:E43)</f>
        <v>0</v>
      </c>
      <c r="F37" s="344">
        <f>SUM(F40:H43)</f>
        <v>0</v>
      </c>
      <c r="G37" s="344"/>
      <c r="H37" s="344"/>
      <c r="I37" s="344">
        <f>SUM(I40:K43)</f>
        <v>0</v>
      </c>
      <c r="J37" s="344"/>
      <c r="K37" s="344"/>
      <c r="L37" s="344">
        <f>SUM(L40:N43)</f>
        <v>0</v>
      </c>
      <c r="M37" s="344"/>
      <c r="N37" s="344"/>
      <c r="O37" s="344">
        <f>SUM(O40:Q43)</f>
        <v>0</v>
      </c>
      <c r="P37" s="344"/>
      <c r="Q37" s="344"/>
      <c r="R37" s="344">
        <f>SUM(R40:T43)</f>
        <v>0</v>
      </c>
      <c r="S37" s="344"/>
      <c r="T37" s="344"/>
      <c r="U37" s="344">
        <f>SUM(U40:W43)</f>
        <v>0</v>
      </c>
      <c r="V37" s="344"/>
      <c r="W37" s="344"/>
      <c r="X37" s="344">
        <f>SUM(X40:Z43)</f>
        <v>0</v>
      </c>
      <c r="Y37" s="344"/>
      <c r="Z37" s="344"/>
      <c r="AA37" s="344">
        <f>SUM(AA40:AC43)</f>
        <v>0</v>
      </c>
      <c r="AB37" s="344"/>
      <c r="AC37" s="344"/>
      <c r="AD37" s="344">
        <f>SUM(AD40:AF43)</f>
        <v>0</v>
      </c>
      <c r="AE37" s="344"/>
      <c r="AF37" s="344"/>
      <c r="AG37" s="344">
        <f>SUM(AG40:AI43)</f>
        <v>0</v>
      </c>
      <c r="AH37" s="344"/>
      <c r="AI37" s="344"/>
      <c r="AJ37" s="292">
        <f t="shared" ref="AJ37:AJ43" si="3">SUM(D37:AI37)</f>
        <v>0</v>
      </c>
      <c r="AK37" s="292"/>
      <c r="AL37" s="108" t="e">
        <f>ROUNDUP(AJ37/AJ44,1)</f>
        <v>#DIV/0!</v>
      </c>
      <c r="AM37"/>
      <c r="AN37"/>
      <c r="AO37"/>
      <c r="AP37"/>
      <c r="AQ37"/>
    </row>
    <row r="38" spans="1:43" ht="18" customHeight="1" x14ac:dyDescent="0.4">
      <c r="A38" s="120" t="s">
        <v>266</v>
      </c>
      <c r="B38" s="121"/>
      <c r="C38" s="122"/>
      <c r="D38" s="69"/>
      <c r="E38" s="6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292">
        <f t="shared" si="3"/>
        <v>0</v>
      </c>
      <c r="AK38" s="292"/>
      <c r="AL38" s="108" t="e">
        <f t="shared" ref="AL38:AL43" si="4">ROUNDUP(AJ38/$AJ$44,1)</f>
        <v>#DIV/0!</v>
      </c>
      <c r="AM38"/>
      <c r="AN38"/>
      <c r="AO38"/>
      <c r="AP38"/>
      <c r="AQ38"/>
    </row>
    <row r="39" spans="1:43" ht="18" customHeight="1" x14ac:dyDescent="0.4">
      <c r="A39" s="120" t="s">
        <v>220</v>
      </c>
      <c r="B39" s="121"/>
      <c r="C39" s="122"/>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 t="shared" si="3"/>
        <v>0</v>
      </c>
      <c r="AK39" s="292"/>
      <c r="AL39" s="108" t="e">
        <f t="shared" si="4"/>
        <v>#DIV/0!</v>
      </c>
      <c r="AM39"/>
      <c r="AN39"/>
      <c r="AO39"/>
      <c r="AP39"/>
      <c r="AQ39"/>
    </row>
    <row r="40" spans="1:43" ht="18" customHeight="1" x14ac:dyDescent="0.4">
      <c r="A40" s="120" t="s">
        <v>221</v>
      </c>
      <c r="B40" s="121"/>
      <c r="C40" s="122"/>
      <c r="D40" s="69"/>
      <c r="E40" s="6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292">
        <f t="shared" si="3"/>
        <v>0</v>
      </c>
      <c r="AK40" s="292"/>
      <c r="AL40" s="108" t="e">
        <f t="shared" si="4"/>
        <v>#DIV/0!</v>
      </c>
      <c r="AM40"/>
      <c r="AN40"/>
      <c r="AO40"/>
      <c r="AP40"/>
      <c r="AQ40"/>
    </row>
    <row r="41" spans="1:43" ht="18" customHeight="1" x14ac:dyDescent="0.4">
      <c r="A41" s="120" t="s">
        <v>222</v>
      </c>
      <c r="B41" s="121"/>
      <c r="C41" s="122"/>
      <c r="D41" s="69"/>
      <c r="E41" s="6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292">
        <f t="shared" si="3"/>
        <v>0</v>
      </c>
      <c r="AK41" s="292"/>
      <c r="AL41" s="108" t="e">
        <f t="shared" si="4"/>
        <v>#DIV/0!</v>
      </c>
      <c r="AM41"/>
      <c r="AN41"/>
      <c r="AO41"/>
      <c r="AP41"/>
      <c r="AQ41"/>
    </row>
    <row r="42" spans="1:43" ht="18" customHeight="1" x14ac:dyDescent="0.4">
      <c r="A42" s="120" t="s">
        <v>223</v>
      </c>
      <c r="B42" s="121"/>
      <c r="C42" s="122"/>
      <c r="D42" s="69"/>
      <c r="E42" s="6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292">
        <f t="shared" si="3"/>
        <v>0</v>
      </c>
      <c r="AK42" s="292"/>
      <c r="AL42" s="108" t="e">
        <f t="shared" si="4"/>
        <v>#DIV/0!</v>
      </c>
      <c r="AM42"/>
      <c r="AN42"/>
      <c r="AO42"/>
      <c r="AP42"/>
      <c r="AQ42"/>
    </row>
    <row r="43" spans="1:43" ht="18" customHeight="1" x14ac:dyDescent="0.4">
      <c r="A43" s="299" t="s">
        <v>224</v>
      </c>
      <c r="B43" s="300"/>
      <c r="C43" s="301"/>
      <c r="D43" s="69"/>
      <c r="E43" s="6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292">
        <f t="shared" si="3"/>
        <v>0</v>
      </c>
      <c r="AK43" s="292"/>
      <c r="AL43" s="108" t="e">
        <f t="shared" si="4"/>
        <v>#DIV/0!</v>
      </c>
      <c r="AM43"/>
      <c r="AN43"/>
      <c r="AO43"/>
      <c r="AP43"/>
      <c r="AQ43"/>
    </row>
    <row r="44" spans="1:43" ht="18" customHeight="1" x14ac:dyDescent="0.4">
      <c r="A44" s="348" t="s">
        <v>214</v>
      </c>
      <c r="B44" s="348"/>
      <c r="C44" s="348"/>
      <c r="D44" s="69"/>
      <c r="E44" s="6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292">
        <f>+SUM(D44:AI44)</f>
        <v>0</v>
      </c>
      <c r="AK44" s="292"/>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78" t="s">
        <v>172</v>
      </c>
      <c r="B48" s="278"/>
      <c r="C48" s="344" t="e">
        <f>ROUNDDOWN(IF(AL37&lt;=30,1,1+ROUNDUP((AL37-30)/30,0)),1)</f>
        <v>#DIV/0!</v>
      </c>
      <c r="D48" s="344"/>
      <c r="E48" s="344" t="e">
        <f>ROUNDDOWN(AL37/6,1)</f>
        <v>#DIV/0!</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x14ac:dyDescent="0.4">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x14ac:dyDescent="0.4">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9" t="s">
        <v>126</v>
      </c>
      <c r="D64" s="279"/>
      <c r="E64" s="279"/>
      <c r="F64" s="60"/>
      <c r="G64" s="60"/>
    </row>
    <row r="65" spans="1:7" ht="15" customHeight="1" x14ac:dyDescent="0.4">
      <c r="A65" s="60"/>
      <c r="B65" s="97" t="s">
        <v>127</v>
      </c>
      <c r="C65" s="292" t="s">
        <v>128</v>
      </c>
      <c r="D65" s="292"/>
      <c r="E65" s="292"/>
      <c r="F65" s="60"/>
      <c r="G65" s="60"/>
    </row>
    <row r="66" spans="1:7" ht="15" customHeight="1" x14ac:dyDescent="0.4">
      <c r="A66" s="60"/>
      <c r="B66" s="97" t="s">
        <v>129</v>
      </c>
      <c r="C66" s="292" t="s">
        <v>130</v>
      </c>
      <c r="D66" s="292"/>
      <c r="E66" s="292"/>
      <c r="F66" s="60"/>
      <c r="G66" s="60"/>
    </row>
    <row r="67" spans="1:7" ht="15" customHeight="1" x14ac:dyDescent="0.4">
      <c r="A67" s="60"/>
      <c r="B67" s="97" t="s">
        <v>131</v>
      </c>
      <c r="C67" s="292" t="s">
        <v>132</v>
      </c>
      <c r="D67" s="292"/>
      <c r="E67" s="292"/>
      <c r="F67" s="60"/>
      <c r="G67" s="60"/>
    </row>
    <row r="68" spans="1:7" ht="15" customHeight="1" x14ac:dyDescent="0.4">
      <c r="A68" s="60"/>
      <c r="B68" s="97" t="s">
        <v>133</v>
      </c>
      <c r="C68" s="292" t="s">
        <v>134</v>
      </c>
      <c r="D68" s="292"/>
      <c r="E68" s="292"/>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D38" sqref="D38:AI4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x14ac:dyDescent="0.4">
      <c r="A37" s="348" t="s">
        <v>219</v>
      </c>
      <c r="B37" s="348"/>
      <c r="C37" s="348"/>
      <c r="D37" s="123">
        <f>SUM(D38,D39,D40,D41,D43,D45)</f>
        <v>0</v>
      </c>
      <c r="E37" s="123">
        <f>SUM(E38,E39,E40,E41,E43,E45)</f>
        <v>0</v>
      </c>
      <c r="F37" s="380">
        <f>SUM(F38,F39,F40,F41,F43,F45)</f>
        <v>0</v>
      </c>
      <c r="G37" s="381"/>
      <c r="H37" s="382"/>
      <c r="I37" s="380">
        <f>SUM(I38,I39,I40,I41,I43,I45)</f>
        <v>0</v>
      </c>
      <c r="J37" s="381">
        <f t="shared" ref="J37:AI37" si="3">SUM(J38,J39,J40,J41,J43,J45)</f>
        <v>0</v>
      </c>
      <c r="K37" s="382">
        <f t="shared" si="3"/>
        <v>0</v>
      </c>
      <c r="L37" s="380">
        <f>SUM(L38,L39,L40,L41,L43,L45)</f>
        <v>0</v>
      </c>
      <c r="M37" s="381"/>
      <c r="N37" s="382"/>
      <c r="O37" s="380">
        <f>SUM(O38,O39,O40,O41,O43,O45)</f>
        <v>0</v>
      </c>
      <c r="P37" s="381"/>
      <c r="Q37" s="382"/>
      <c r="R37" s="380">
        <f>SUM(R38,R39,R40,R41,R43,R45)</f>
        <v>0</v>
      </c>
      <c r="S37" s="381"/>
      <c r="T37" s="382"/>
      <c r="U37" s="380">
        <f>SUM(U38,U39,U40,U41,U43,U45)</f>
        <v>0</v>
      </c>
      <c r="V37" s="381">
        <f t="shared" si="3"/>
        <v>0</v>
      </c>
      <c r="W37" s="382">
        <f t="shared" si="3"/>
        <v>0</v>
      </c>
      <c r="X37" s="380">
        <f>SUM(X38,X39,X40,X41,X43,X45)</f>
        <v>0</v>
      </c>
      <c r="Y37" s="381">
        <f t="shared" si="3"/>
        <v>0</v>
      </c>
      <c r="Z37" s="382">
        <f t="shared" si="3"/>
        <v>0</v>
      </c>
      <c r="AA37" s="380">
        <f>SUM(AA38,AA39,AA40,AA41,AA43,AA45)</f>
        <v>0</v>
      </c>
      <c r="AB37" s="381">
        <f t="shared" si="3"/>
        <v>0</v>
      </c>
      <c r="AC37" s="382">
        <f t="shared" si="3"/>
        <v>0</v>
      </c>
      <c r="AD37" s="380">
        <f>SUM(AD38,AD39,AD40,AD41,AD43,AD45)</f>
        <v>0</v>
      </c>
      <c r="AE37" s="381">
        <f t="shared" si="3"/>
        <v>0</v>
      </c>
      <c r="AF37" s="382">
        <f t="shared" si="3"/>
        <v>0</v>
      </c>
      <c r="AG37" s="380">
        <f>SUM(AG38,AG39,AG40,AG41,AG43,AG45)</f>
        <v>0</v>
      </c>
      <c r="AH37" s="381">
        <f t="shared" si="3"/>
        <v>0</v>
      </c>
      <c r="AI37" s="382">
        <f t="shared" si="3"/>
        <v>0</v>
      </c>
      <c r="AJ37" s="292">
        <f>SUM(D37:AI37)</f>
        <v>0</v>
      </c>
      <c r="AK37" s="292"/>
      <c r="AL37" s="119" t="e">
        <f>ROUNDUP(AJ37/AJ47,1)</f>
        <v>#DIV/0!</v>
      </c>
      <c r="AM37" s="385"/>
      <c r="AN37" s="386"/>
      <c r="AO37"/>
      <c r="AP37"/>
      <c r="AQ37"/>
    </row>
    <row r="38" spans="1:43" s="118" customFormat="1" ht="20.100000000000001" customHeight="1" x14ac:dyDescent="0.4">
      <c r="A38" s="120" t="s">
        <v>266</v>
      </c>
      <c r="B38" s="121"/>
      <c r="C38" s="122"/>
      <c r="D38" s="69"/>
      <c r="E38" s="69"/>
      <c r="F38" s="371"/>
      <c r="G38" s="372"/>
      <c r="H38" s="373"/>
      <c r="I38" s="371"/>
      <c r="J38" s="372"/>
      <c r="K38" s="373"/>
      <c r="L38" s="371"/>
      <c r="M38" s="372"/>
      <c r="N38" s="373"/>
      <c r="O38" s="371"/>
      <c r="P38" s="372"/>
      <c r="Q38" s="373"/>
      <c r="R38" s="371"/>
      <c r="S38" s="372"/>
      <c r="T38" s="373"/>
      <c r="U38" s="371"/>
      <c r="V38" s="372"/>
      <c r="W38" s="373"/>
      <c r="X38" s="371"/>
      <c r="Y38" s="372"/>
      <c r="Z38" s="373"/>
      <c r="AA38" s="371"/>
      <c r="AB38" s="372"/>
      <c r="AC38" s="373"/>
      <c r="AD38" s="371"/>
      <c r="AE38" s="372"/>
      <c r="AF38" s="373"/>
      <c r="AG38" s="371"/>
      <c r="AH38" s="372"/>
      <c r="AI38" s="373"/>
      <c r="AJ38" s="292">
        <f t="shared" ref="AJ38:AJ46" si="4">SUM(D38:AI38)</f>
        <v>0</v>
      </c>
      <c r="AK38" s="292"/>
      <c r="AL38" s="119" t="e">
        <f>ROUNDUP(AJ38/$AJ$47,1)</f>
        <v>#DIV/0!</v>
      </c>
      <c r="AM38" s="385"/>
      <c r="AN38" s="386"/>
      <c r="AO38" s="117"/>
      <c r="AP38" s="117"/>
      <c r="AQ38" s="117"/>
    </row>
    <row r="39" spans="1:43" s="118" customFormat="1" ht="20.100000000000001" customHeight="1" x14ac:dyDescent="0.4">
      <c r="A39" s="120" t="s">
        <v>220</v>
      </c>
      <c r="B39" s="121"/>
      <c r="C39" s="122"/>
      <c r="D39" s="69"/>
      <c r="E39" s="69"/>
      <c r="F39" s="371"/>
      <c r="G39" s="372"/>
      <c r="H39" s="373"/>
      <c r="I39" s="371"/>
      <c r="J39" s="372"/>
      <c r="K39" s="373"/>
      <c r="L39" s="371"/>
      <c r="M39" s="372"/>
      <c r="N39" s="373"/>
      <c r="O39" s="371"/>
      <c r="P39" s="372"/>
      <c r="Q39" s="373"/>
      <c r="R39" s="371"/>
      <c r="S39" s="372"/>
      <c r="T39" s="373"/>
      <c r="U39" s="371"/>
      <c r="V39" s="372"/>
      <c r="W39" s="373"/>
      <c r="X39" s="371"/>
      <c r="Y39" s="372"/>
      <c r="Z39" s="373"/>
      <c r="AA39" s="371"/>
      <c r="AB39" s="372"/>
      <c r="AC39" s="373"/>
      <c r="AD39" s="371"/>
      <c r="AE39" s="372"/>
      <c r="AF39" s="373"/>
      <c r="AG39" s="371"/>
      <c r="AH39" s="372"/>
      <c r="AI39" s="373"/>
      <c r="AJ39" s="292">
        <f t="shared" si="4"/>
        <v>0</v>
      </c>
      <c r="AK39" s="292"/>
      <c r="AL39" s="119" t="e">
        <f>ROUNDUP(AJ39/$AJ$47,1)</f>
        <v>#DIV/0!</v>
      </c>
      <c r="AM39" s="385"/>
      <c r="AN39" s="386"/>
      <c r="AO39" s="117"/>
      <c r="AP39" s="117"/>
      <c r="AQ39" s="117"/>
    </row>
    <row r="40" spans="1:43" ht="20.100000000000001" customHeight="1" x14ac:dyDescent="0.4">
      <c r="A40" s="120" t="s">
        <v>221</v>
      </c>
      <c r="B40" s="121"/>
      <c r="C40" s="122"/>
      <c r="D40" s="69"/>
      <c r="E40" s="69"/>
      <c r="F40" s="371"/>
      <c r="G40" s="372"/>
      <c r="H40" s="373"/>
      <c r="I40" s="371"/>
      <c r="J40" s="372"/>
      <c r="K40" s="373"/>
      <c r="L40" s="371"/>
      <c r="M40" s="372"/>
      <c r="N40" s="373"/>
      <c r="O40" s="371"/>
      <c r="P40" s="372"/>
      <c r="Q40" s="373"/>
      <c r="R40" s="371"/>
      <c r="S40" s="372"/>
      <c r="T40" s="373"/>
      <c r="U40" s="371"/>
      <c r="V40" s="372"/>
      <c r="W40" s="373"/>
      <c r="X40" s="371"/>
      <c r="Y40" s="372"/>
      <c r="Z40" s="373"/>
      <c r="AA40" s="371"/>
      <c r="AB40" s="372"/>
      <c r="AC40" s="373"/>
      <c r="AD40" s="371"/>
      <c r="AE40" s="372"/>
      <c r="AF40" s="373"/>
      <c r="AG40" s="371"/>
      <c r="AH40" s="372"/>
      <c r="AI40" s="373"/>
      <c r="AJ40" s="292">
        <f t="shared" si="4"/>
        <v>0</v>
      </c>
      <c r="AK40" s="292"/>
      <c r="AL40" s="119" t="e">
        <f>ROUNDUP(AJ40/$AJ$47,1)</f>
        <v>#DIV/0!</v>
      </c>
      <c r="AM40" s="385"/>
      <c r="AN40" s="386"/>
      <c r="AO40"/>
      <c r="AP40"/>
      <c r="AQ40"/>
    </row>
    <row r="41" spans="1:43" ht="20.100000000000001" customHeight="1" x14ac:dyDescent="0.4">
      <c r="A41" s="374" t="s">
        <v>222</v>
      </c>
      <c r="B41" s="300"/>
      <c r="C41" s="301"/>
      <c r="D41" s="69"/>
      <c r="E41" s="69"/>
      <c r="F41" s="371"/>
      <c r="G41" s="372"/>
      <c r="H41" s="373"/>
      <c r="I41" s="371"/>
      <c r="J41" s="372"/>
      <c r="K41" s="373"/>
      <c r="L41" s="371"/>
      <c r="M41" s="372"/>
      <c r="N41" s="373"/>
      <c r="O41" s="371"/>
      <c r="P41" s="372"/>
      <c r="Q41" s="373"/>
      <c r="R41" s="371"/>
      <c r="S41" s="372"/>
      <c r="T41" s="373"/>
      <c r="U41" s="371"/>
      <c r="V41" s="372"/>
      <c r="W41" s="373"/>
      <c r="X41" s="371"/>
      <c r="Y41" s="372"/>
      <c r="Z41" s="373"/>
      <c r="AA41" s="371"/>
      <c r="AB41" s="372"/>
      <c r="AC41" s="373"/>
      <c r="AD41" s="371"/>
      <c r="AE41" s="372"/>
      <c r="AF41" s="373"/>
      <c r="AG41" s="371"/>
      <c r="AH41" s="372"/>
      <c r="AI41" s="373"/>
      <c r="AJ41" s="292">
        <f t="shared" si="4"/>
        <v>0</v>
      </c>
      <c r="AK41" s="292"/>
      <c r="AL41" s="395" t="e">
        <f>ROUNDUP(AJ41/$AJ$47,1)</f>
        <v>#DIV/0!</v>
      </c>
      <c r="AM41" s="385"/>
      <c r="AN41" s="386"/>
      <c r="AO41"/>
      <c r="AP41"/>
      <c r="AQ41"/>
    </row>
    <row r="42" spans="1:43" s="118" customFormat="1" ht="20.100000000000001" customHeight="1" x14ac:dyDescent="0.4">
      <c r="A42" s="124"/>
      <c r="B42" s="375" t="s">
        <v>267</v>
      </c>
      <c r="C42" s="376"/>
      <c r="D42" s="69"/>
      <c r="E42" s="69"/>
      <c r="F42" s="371"/>
      <c r="G42" s="372"/>
      <c r="H42" s="373"/>
      <c r="I42" s="371"/>
      <c r="J42" s="372"/>
      <c r="K42" s="373"/>
      <c r="L42" s="371"/>
      <c r="M42" s="372"/>
      <c r="N42" s="373"/>
      <c r="O42" s="371"/>
      <c r="P42" s="372"/>
      <c r="Q42" s="373"/>
      <c r="R42" s="371"/>
      <c r="S42" s="372"/>
      <c r="T42" s="373"/>
      <c r="U42" s="371"/>
      <c r="V42" s="372"/>
      <c r="W42" s="373"/>
      <c r="X42" s="371"/>
      <c r="Y42" s="372"/>
      <c r="Z42" s="373"/>
      <c r="AA42" s="371"/>
      <c r="AB42" s="372"/>
      <c r="AC42" s="373"/>
      <c r="AD42" s="371"/>
      <c r="AE42" s="372"/>
      <c r="AF42" s="373"/>
      <c r="AG42" s="371"/>
      <c r="AH42" s="372"/>
      <c r="AI42" s="373"/>
      <c r="AJ42" s="292">
        <f t="shared" si="4"/>
        <v>0</v>
      </c>
      <c r="AK42" s="292"/>
      <c r="AL42" s="396"/>
      <c r="AM42" s="383" t="e">
        <f>ROUNDUP($AJ$42/$AJ$47,1)</f>
        <v>#DIV/0!</v>
      </c>
      <c r="AN42" s="384"/>
      <c r="AO42" s="117"/>
      <c r="AP42" s="117"/>
      <c r="AQ42" s="117"/>
    </row>
    <row r="43" spans="1:43" ht="20.100000000000001" customHeight="1" x14ac:dyDescent="0.4">
      <c r="A43" s="374" t="s">
        <v>223</v>
      </c>
      <c r="B43" s="300"/>
      <c r="C43" s="301"/>
      <c r="D43" s="69"/>
      <c r="E43" s="69"/>
      <c r="F43" s="371"/>
      <c r="G43" s="372"/>
      <c r="H43" s="373"/>
      <c r="I43" s="371"/>
      <c r="J43" s="372"/>
      <c r="K43" s="373"/>
      <c r="L43" s="371"/>
      <c r="M43" s="372"/>
      <c r="N43" s="373"/>
      <c r="O43" s="371"/>
      <c r="P43" s="372"/>
      <c r="Q43" s="373"/>
      <c r="R43" s="371"/>
      <c r="S43" s="372"/>
      <c r="T43" s="373"/>
      <c r="U43" s="371"/>
      <c r="V43" s="372"/>
      <c r="W43" s="373"/>
      <c r="X43" s="371"/>
      <c r="Y43" s="372"/>
      <c r="Z43" s="373"/>
      <c r="AA43" s="371"/>
      <c r="AB43" s="372"/>
      <c r="AC43" s="373"/>
      <c r="AD43" s="371"/>
      <c r="AE43" s="372"/>
      <c r="AF43" s="373"/>
      <c r="AG43" s="371"/>
      <c r="AH43" s="372"/>
      <c r="AI43" s="373"/>
      <c r="AJ43" s="292">
        <f t="shared" si="4"/>
        <v>0</v>
      </c>
      <c r="AK43" s="292"/>
      <c r="AL43" s="395" t="e">
        <f>ROUNDUP(AJ43/$AJ$47,1)</f>
        <v>#DIV/0!</v>
      </c>
      <c r="AM43" s="385"/>
      <c r="AN43" s="386"/>
      <c r="AO43"/>
      <c r="AP43"/>
      <c r="AQ43"/>
    </row>
    <row r="44" spans="1:43" s="118" customFormat="1" ht="20.100000000000001" customHeight="1" x14ac:dyDescent="0.4">
      <c r="A44" s="125"/>
      <c r="B44" s="375" t="s">
        <v>267</v>
      </c>
      <c r="C44" s="376"/>
      <c r="D44" s="69"/>
      <c r="E44" s="69"/>
      <c r="F44" s="371"/>
      <c r="G44" s="372"/>
      <c r="H44" s="373"/>
      <c r="I44" s="371"/>
      <c r="J44" s="372"/>
      <c r="K44" s="373"/>
      <c r="L44" s="371"/>
      <c r="M44" s="372"/>
      <c r="N44" s="373"/>
      <c r="O44" s="371"/>
      <c r="P44" s="372"/>
      <c r="Q44" s="373"/>
      <c r="R44" s="371"/>
      <c r="S44" s="372"/>
      <c r="T44" s="373"/>
      <c r="U44" s="371"/>
      <c r="V44" s="372"/>
      <c r="W44" s="373"/>
      <c r="X44" s="371"/>
      <c r="Y44" s="372"/>
      <c r="Z44" s="373"/>
      <c r="AA44" s="371"/>
      <c r="AB44" s="372"/>
      <c r="AC44" s="373"/>
      <c r="AD44" s="371"/>
      <c r="AE44" s="372"/>
      <c r="AF44" s="373"/>
      <c r="AG44" s="371"/>
      <c r="AH44" s="372"/>
      <c r="AI44" s="373"/>
      <c r="AJ44" s="292">
        <f t="shared" si="4"/>
        <v>0</v>
      </c>
      <c r="AK44" s="292"/>
      <c r="AL44" s="396"/>
      <c r="AM44" s="383" t="e">
        <f>ROUNDUP($AJ$44/$AJ$47,1)</f>
        <v>#DIV/0!</v>
      </c>
      <c r="AN44" s="384"/>
      <c r="AO44" s="117"/>
      <c r="AP44" s="117"/>
      <c r="AQ44" s="117"/>
    </row>
    <row r="45" spans="1:43" ht="20.100000000000001" customHeight="1" x14ac:dyDescent="0.4">
      <c r="A45" s="374" t="s">
        <v>224</v>
      </c>
      <c r="B45" s="300"/>
      <c r="C45" s="301"/>
      <c r="D45" s="69"/>
      <c r="E45" s="69"/>
      <c r="F45" s="371"/>
      <c r="G45" s="372"/>
      <c r="H45" s="373"/>
      <c r="I45" s="371"/>
      <c r="J45" s="372"/>
      <c r="K45" s="373"/>
      <c r="L45" s="371"/>
      <c r="M45" s="372"/>
      <c r="N45" s="373"/>
      <c r="O45" s="371"/>
      <c r="P45" s="372"/>
      <c r="Q45" s="373"/>
      <c r="R45" s="371"/>
      <c r="S45" s="372"/>
      <c r="T45" s="373"/>
      <c r="U45" s="371"/>
      <c r="V45" s="372"/>
      <c r="W45" s="373"/>
      <c r="X45" s="371"/>
      <c r="Y45" s="372"/>
      <c r="Z45" s="373"/>
      <c r="AA45" s="371"/>
      <c r="AB45" s="372"/>
      <c r="AC45" s="373"/>
      <c r="AD45" s="371"/>
      <c r="AE45" s="372"/>
      <c r="AF45" s="373"/>
      <c r="AG45" s="371"/>
      <c r="AH45" s="372"/>
      <c r="AI45" s="373"/>
      <c r="AJ45" s="292">
        <f t="shared" si="4"/>
        <v>0</v>
      </c>
      <c r="AK45" s="292"/>
      <c r="AL45" s="395" t="e">
        <f>ROUNDUP(AJ45/$AJ$47,1)</f>
        <v>#DIV/0!</v>
      </c>
      <c r="AM45" s="385"/>
      <c r="AN45" s="386"/>
      <c r="AO45"/>
      <c r="AP45"/>
      <c r="AQ45"/>
    </row>
    <row r="46" spans="1:43" s="118" customFormat="1" ht="20.100000000000001" customHeight="1" x14ac:dyDescent="0.4">
      <c r="A46" s="124"/>
      <c r="B46" s="375" t="s">
        <v>267</v>
      </c>
      <c r="C46" s="376"/>
      <c r="D46" s="69"/>
      <c r="E46" s="69"/>
      <c r="F46" s="371"/>
      <c r="G46" s="372"/>
      <c r="H46" s="373"/>
      <c r="I46" s="371"/>
      <c r="J46" s="372"/>
      <c r="K46" s="373"/>
      <c r="L46" s="371"/>
      <c r="M46" s="372"/>
      <c r="N46" s="373"/>
      <c r="O46" s="371"/>
      <c r="P46" s="372"/>
      <c r="Q46" s="373"/>
      <c r="R46" s="371"/>
      <c r="S46" s="372"/>
      <c r="T46" s="373"/>
      <c r="U46" s="371"/>
      <c r="V46" s="372"/>
      <c r="W46" s="373"/>
      <c r="X46" s="371"/>
      <c r="Y46" s="372"/>
      <c r="Z46" s="373"/>
      <c r="AA46" s="371"/>
      <c r="AB46" s="372"/>
      <c r="AC46" s="373"/>
      <c r="AD46" s="371"/>
      <c r="AE46" s="372"/>
      <c r="AF46" s="373"/>
      <c r="AG46" s="371"/>
      <c r="AH46" s="372"/>
      <c r="AI46" s="373"/>
      <c r="AJ46" s="292">
        <f t="shared" si="4"/>
        <v>0</v>
      </c>
      <c r="AK46" s="292"/>
      <c r="AL46" s="396"/>
      <c r="AM46" s="383" t="e">
        <f>ROUNDUP($AJ$46/$AJ$47,1)</f>
        <v>#DIV/0!</v>
      </c>
      <c r="AN46" s="384"/>
      <c r="AO46" s="117"/>
      <c r="AP46" s="117"/>
      <c r="AQ46" s="117"/>
    </row>
    <row r="47" spans="1:43" ht="20.100000000000001" customHeight="1" x14ac:dyDescent="0.4">
      <c r="A47" s="348" t="s">
        <v>214</v>
      </c>
      <c r="B47" s="348"/>
      <c r="C47" s="348"/>
      <c r="D47" s="69"/>
      <c r="E47" s="69"/>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292">
        <f>+SUM(D47:AI47)</f>
        <v>0</v>
      </c>
      <c r="AK47" s="292"/>
      <c r="AL47" s="107"/>
      <c r="AM47" s="385"/>
      <c r="AN47" s="386"/>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t="e">
        <f>ROUNDDOWN(IF(AL37&lt;=30,1,1+ROUNDUP((AL37-30)/30,0)),1)</f>
        <v>#DIV/0!</v>
      </c>
      <c r="D51" s="344"/>
      <c r="E51" s="344" t="e">
        <f>ROUNDDOWN(AL37/5,1)</f>
        <v>#DIV/0!</v>
      </c>
      <c r="F51" s="344"/>
      <c r="G51" s="344"/>
      <c r="H51" s="344"/>
      <c r="I51" s="393" t="e">
        <f>ROUNDDOWN($AL$40/9,1)+ROUNDDOWN(($AL$41-$AM$42)/6,1)+ROUNDDOWN($AM$42/12,1)+ROUNDDOWN(($AL$43-$AM$44)/4,1)+ROUNDDOWN($AM$44/8,1)+ROUNDDOWN(($AL$45-$AM$46)/2.5,1)+ROUNDDOWN($AM$46/5,1)</f>
        <v>#DIV/0!</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x14ac:dyDescent="0.4">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x14ac:dyDescent="0.4">
      <c r="A58" s="62"/>
      <c r="B58" s="82" t="s">
        <v>194</v>
      </c>
      <c r="C58" s="378"/>
      <c r="D58" s="379"/>
      <c r="E58" s="325" t="e">
        <f>IF($AK$3="４週",SUMIFS($AK$11:$AK$30,$B$11:$B$30,E54)/4/$AH$5,IF($AK$3="歴月",SUMIFS($AK$11:$AK$30,$B$11:$B$30,E54)/$AL$5,"記載する期間を選択してください"))</f>
        <v>#DIV/0!</v>
      </c>
      <c r="F58" s="326"/>
      <c r="G58" s="326"/>
      <c r="H58" s="333"/>
      <c r="I58" s="325" t="e">
        <f>IF($AK$3="４週",SUMIFS($AK$11:$AK$30,$B$11:$B$30,I54)/4/$AH$5,IF($AK$3="歴月",SUMIFS($AK$11:$AK$30,$B$11:$B$30,I54)/$AL$5,"記載する期間を選択してください"))</f>
        <v>#DIV/0!</v>
      </c>
      <c r="J58" s="326"/>
      <c r="K58" s="326"/>
      <c r="L58" s="326"/>
      <c r="M58" s="326"/>
      <c r="N58" s="333"/>
      <c r="O58" s="325" t="e">
        <f>IF($AK$3="４週",SUMIFS($AK$11:$AK$30,$B$11:$B$30,O54)/4/$AH$5,IF($AK$3="歴月",SUMIFS($AK$11:$AK$30,$B$11:$B$30,O54)/$AL$5,"記載する期間を選択してください"))</f>
        <v>#DIV/0!</v>
      </c>
      <c r="P58" s="326"/>
      <c r="Q58" s="326"/>
      <c r="R58" s="326"/>
      <c r="S58" s="326"/>
      <c r="T58" s="333"/>
      <c r="U58" s="390"/>
      <c r="V58" s="391"/>
      <c r="W58" s="391"/>
      <c r="X58" s="391"/>
      <c r="Y58" s="391"/>
      <c r="Z58" s="392"/>
      <c r="AA58" s="325" t="e">
        <f>IF($AK$3="４週",SUMIFS($AK$11:$AK$30,$B$11:$B$30,AA54)/4/$AH$5,IF($AK$3="歴月",SUMIFS($AK$11:$AK$30,$B$11:$B$30,AA54)/$AL$5,"記載する期間を選択してください"))</f>
        <v>#DIV/0!</v>
      </c>
      <c r="AB58" s="326"/>
      <c r="AC58" s="326"/>
      <c r="AD58" s="326"/>
      <c r="AE58" s="326"/>
      <c r="AF58" s="333"/>
      <c r="AG58" s="325" t="e">
        <f>IF($AK$3="４週",SUMIFS($AK$11:$AK$30,$B$11:$B$30,AG54)/4/$AH$5,IF($AK$3="歴月",SUMIFS($AK$11:$AK$30,$B$11:$B$30,AG54)/$AL$5,"記載する期間を選択してください"))</f>
        <v>#DIV/0!</v>
      </c>
      <c r="AH58" s="326"/>
      <c r="AI58" s="326"/>
      <c r="AJ58" s="326"/>
      <c r="AK58" s="333"/>
      <c r="AL58" s="325" t="e">
        <f>IF($AK$3="４週",SUMIFS($AK$11:$AK$30,$B$11:$B$30,AL54)/4/$AH$5,IF($AK$3="歴月",SUMIFS($AK$11:$AK$30,$B$11:$B$30,AL54)/$AL$5,"記載する期間を選択してください"))</f>
        <v>#DIV/0!</v>
      </c>
      <c r="AM58" s="333"/>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9" t="s">
        <v>126</v>
      </c>
      <c r="D67" s="279"/>
      <c r="E67" s="279"/>
      <c r="F67" s="60"/>
      <c r="G67" s="60"/>
    </row>
    <row r="68" spans="1:7" ht="15" customHeight="1" x14ac:dyDescent="0.4">
      <c r="A68" s="60"/>
      <c r="B68" s="97" t="s">
        <v>127</v>
      </c>
      <c r="C68" s="292" t="s">
        <v>128</v>
      </c>
      <c r="D68" s="292"/>
      <c r="E68" s="292"/>
      <c r="F68" s="60"/>
      <c r="G68" s="60"/>
    </row>
    <row r="69" spans="1:7" ht="15" customHeight="1" x14ac:dyDescent="0.4">
      <c r="A69" s="60"/>
      <c r="B69" s="97" t="s">
        <v>129</v>
      </c>
      <c r="C69" s="292" t="s">
        <v>130</v>
      </c>
      <c r="D69" s="292"/>
      <c r="E69" s="292"/>
      <c r="F69" s="60"/>
      <c r="G69" s="60"/>
    </row>
    <row r="70" spans="1:7" ht="15" customHeight="1" x14ac:dyDescent="0.4">
      <c r="A70" s="60"/>
      <c r="B70" s="97" t="s">
        <v>131</v>
      </c>
      <c r="C70" s="292" t="s">
        <v>132</v>
      </c>
      <c r="D70" s="292"/>
      <c r="E70" s="292"/>
      <c r="F70" s="60"/>
      <c r="G70" s="60"/>
    </row>
    <row r="71" spans="1:7" ht="15" customHeight="1" x14ac:dyDescent="0.4">
      <c r="A71" s="60"/>
      <c r="B71" s="97" t="s">
        <v>133</v>
      </c>
      <c r="C71" s="292" t="s">
        <v>134</v>
      </c>
      <c r="D71" s="292"/>
      <c r="E71" s="292"/>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topLeftCell="A53" zoomScaleNormal="100" zoomScaleSheetLayoutView="100" workbookViewId="0">
      <selection activeCell="AL41" sqref="AL41"/>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x14ac:dyDescent="0.4">
      <c r="A38"/>
      <c r="B38" s="288" t="s">
        <v>282</v>
      </c>
      <c r="C38" s="290"/>
      <c r="D38" s="400"/>
      <c r="E38" s="401"/>
      <c r="F38" s="400"/>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x14ac:dyDescent="0.4">
      <c r="A39"/>
      <c r="B39" s="278" t="s">
        <v>283</v>
      </c>
      <c r="C39" s="278"/>
      <c r="D39" s="404"/>
      <c r="E39" s="404"/>
      <c r="F39" s="405"/>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x14ac:dyDescent="0.4">
      <c r="A43" s="348" t="s">
        <v>219</v>
      </c>
      <c r="B43" s="348"/>
      <c r="C43" s="348"/>
      <c r="D43" s="72">
        <f>SUM(D44:D48)</f>
        <v>0</v>
      </c>
      <c r="E43" s="72">
        <f>SUM(E44:E48)</f>
        <v>0</v>
      </c>
      <c r="F43" s="344">
        <f>SUM(F44:H48)</f>
        <v>0</v>
      </c>
      <c r="G43" s="344"/>
      <c r="H43" s="344"/>
      <c r="I43" s="344">
        <f>SUM(I44:K48)</f>
        <v>0</v>
      </c>
      <c r="J43" s="344"/>
      <c r="K43" s="344"/>
      <c r="L43" s="344">
        <f>SUM(L44:N48)</f>
        <v>0</v>
      </c>
      <c r="M43" s="344"/>
      <c r="N43" s="344"/>
      <c r="O43" s="344">
        <f>SUM(O44:Q48)</f>
        <v>0</v>
      </c>
      <c r="P43" s="344"/>
      <c r="Q43" s="344"/>
      <c r="R43" s="344">
        <f>SUM(R44:T48)</f>
        <v>0</v>
      </c>
      <c r="S43" s="344"/>
      <c r="T43" s="344"/>
      <c r="U43" s="344">
        <f>SUM(U44:W48)</f>
        <v>0</v>
      </c>
      <c r="V43" s="344"/>
      <c r="W43" s="344"/>
      <c r="X43" s="344">
        <f>SUM(X44:Z48)</f>
        <v>0</v>
      </c>
      <c r="Y43" s="344"/>
      <c r="Z43" s="344"/>
      <c r="AA43" s="344">
        <f>SUM(AA44:AC48)</f>
        <v>0</v>
      </c>
      <c r="AB43" s="344"/>
      <c r="AC43" s="344"/>
      <c r="AD43" s="344">
        <f>SUM(AD44:AF48)</f>
        <v>0</v>
      </c>
      <c r="AE43" s="344"/>
      <c r="AF43" s="344"/>
      <c r="AG43" s="344">
        <f>SUM(AG44:AI48)</f>
        <v>0</v>
      </c>
      <c r="AH43" s="344"/>
      <c r="AI43" s="344"/>
      <c r="AJ43" s="292">
        <f t="shared" ref="AJ43:AJ48" si="3">SUM(D43:AI43)</f>
        <v>0</v>
      </c>
      <c r="AK43" s="292"/>
      <c r="AL43" s="351" t="e">
        <f>ROUNDUP(((AJ43-AJ49-AJ50)+AJ49*0.5+AJ50*0.75)/AJ51,1)</f>
        <v>#DIV/0!</v>
      </c>
      <c r="AM43" s="351" t="e">
        <f>ROUND((2*AJ44+3*AJ45+4*AJ46+5*AJ47+6*AJ48)/AJ43,1)</f>
        <v>#DIV/0!</v>
      </c>
      <c r="AN43"/>
      <c r="AO43"/>
      <c r="AP43"/>
      <c r="AQ43"/>
    </row>
    <row r="44" spans="1:43" ht="18" customHeight="1" x14ac:dyDescent="0.4">
      <c r="A44" s="299" t="s">
        <v>220</v>
      </c>
      <c r="B44" s="300"/>
      <c r="C44" s="301"/>
      <c r="D44" s="69"/>
      <c r="E44" s="6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292">
        <f t="shared" si="3"/>
        <v>0</v>
      </c>
      <c r="AK44" s="292"/>
      <c r="AL44" s="353"/>
      <c r="AM44" s="353"/>
      <c r="AN44"/>
      <c r="AO44"/>
      <c r="AP44"/>
      <c r="AQ44"/>
    </row>
    <row r="45" spans="1:43" ht="18" customHeight="1" x14ac:dyDescent="0.4">
      <c r="A45" s="299" t="s">
        <v>221</v>
      </c>
      <c r="B45" s="300"/>
      <c r="C45" s="301"/>
      <c r="D45" s="69"/>
      <c r="E45" s="69"/>
      <c r="F45" s="349"/>
      <c r="G45" s="349"/>
      <c r="H45" s="34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c r="AF45" s="349"/>
      <c r="AG45" s="349"/>
      <c r="AH45" s="349"/>
      <c r="AI45" s="349"/>
      <c r="AJ45" s="292">
        <f t="shared" si="3"/>
        <v>0</v>
      </c>
      <c r="AK45" s="292"/>
      <c r="AL45" s="353"/>
      <c r="AM45" s="353"/>
      <c r="AN45"/>
      <c r="AO45"/>
      <c r="AP45"/>
      <c r="AQ45"/>
    </row>
    <row r="46" spans="1:43" ht="18" customHeight="1" x14ac:dyDescent="0.4">
      <c r="A46" s="299" t="s">
        <v>222</v>
      </c>
      <c r="B46" s="300"/>
      <c r="C46" s="301"/>
      <c r="D46" s="69"/>
      <c r="E46" s="6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292">
        <f t="shared" si="3"/>
        <v>0</v>
      </c>
      <c r="AK46" s="292"/>
      <c r="AL46" s="353"/>
      <c r="AM46" s="353"/>
      <c r="AN46"/>
      <c r="AO46"/>
      <c r="AP46"/>
      <c r="AQ46"/>
    </row>
    <row r="47" spans="1:43" ht="18" customHeight="1" x14ac:dyDescent="0.4">
      <c r="A47" s="299" t="s">
        <v>223</v>
      </c>
      <c r="B47" s="300"/>
      <c r="C47" s="301"/>
      <c r="D47" s="69"/>
      <c r="E47" s="69"/>
      <c r="F47" s="349"/>
      <c r="G47" s="349"/>
      <c r="H47" s="349"/>
      <c r="I47" s="349"/>
      <c r="J47" s="349"/>
      <c r="K47" s="349"/>
      <c r="L47" s="349"/>
      <c r="M47" s="349"/>
      <c r="N47" s="349"/>
      <c r="O47" s="349"/>
      <c r="P47" s="349"/>
      <c r="Q47" s="349"/>
      <c r="R47" s="349"/>
      <c r="S47" s="349"/>
      <c r="T47" s="349"/>
      <c r="U47" s="349"/>
      <c r="V47" s="349"/>
      <c r="W47" s="349"/>
      <c r="X47" s="349"/>
      <c r="Y47" s="349"/>
      <c r="Z47" s="349"/>
      <c r="AA47" s="349"/>
      <c r="AB47" s="349"/>
      <c r="AC47" s="349"/>
      <c r="AD47" s="349"/>
      <c r="AE47" s="349"/>
      <c r="AF47" s="349"/>
      <c r="AG47" s="349"/>
      <c r="AH47" s="349"/>
      <c r="AI47" s="349"/>
      <c r="AJ47" s="292">
        <f t="shared" si="3"/>
        <v>0</v>
      </c>
      <c r="AK47" s="292"/>
      <c r="AL47" s="353"/>
      <c r="AM47" s="353"/>
      <c r="AN47"/>
      <c r="AO47"/>
      <c r="AP47"/>
      <c r="AQ47"/>
    </row>
    <row r="48" spans="1:43" ht="18" customHeight="1" x14ac:dyDescent="0.4">
      <c r="A48" s="299" t="s">
        <v>224</v>
      </c>
      <c r="B48" s="300"/>
      <c r="C48" s="301"/>
      <c r="D48" s="69"/>
      <c r="E48" s="69"/>
      <c r="F48" s="349"/>
      <c r="G48" s="349"/>
      <c r="H48" s="349"/>
      <c r="I48" s="349"/>
      <c r="J48" s="349"/>
      <c r="K48" s="349"/>
      <c r="L48" s="349"/>
      <c r="M48" s="349"/>
      <c r="N48" s="349"/>
      <c r="O48" s="349"/>
      <c r="P48" s="349"/>
      <c r="Q48" s="349"/>
      <c r="R48" s="349"/>
      <c r="S48" s="349"/>
      <c r="T48" s="349"/>
      <c r="U48" s="349"/>
      <c r="V48" s="349"/>
      <c r="W48" s="349"/>
      <c r="X48" s="349"/>
      <c r="Y48" s="349"/>
      <c r="Z48" s="349"/>
      <c r="AA48" s="349"/>
      <c r="AB48" s="349"/>
      <c r="AC48" s="349"/>
      <c r="AD48" s="349"/>
      <c r="AE48" s="349"/>
      <c r="AF48" s="349"/>
      <c r="AG48" s="349"/>
      <c r="AH48" s="349"/>
      <c r="AI48" s="349"/>
      <c r="AJ48" s="292">
        <f t="shared" si="3"/>
        <v>0</v>
      </c>
      <c r="AK48" s="292"/>
      <c r="AL48" s="353"/>
      <c r="AM48" s="353"/>
      <c r="AN48"/>
      <c r="AO48"/>
      <c r="AP48"/>
      <c r="AQ48"/>
    </row>
    <row r="49" spans="1:43" ht="18" customHeight="1" x14ac:dyDescent="0.4">
      <c r="A49" s="120"/>
      <c r="B49" s="127" t="s">
        <v>225</v>
      </c>
      <c r="C49" s="122"/>
      <c r="D49" s="69"/>
      <c r="E49" s="69"/>
      <c r="F49" s="349"/>
      <c r="G49" s="349"/>
      <c r="H49" s="349"/>
      <c r="I49" s="349"/>
      <c r="J49" s="349"/>
      <c r="K49" s="349"/>
      <c r="L49" s="349"/>
      <c r="M49" s="349"/>
      <c r="N49" s="349"/>
      <c r="O49" s="349"/>
      <c r="P49" s="349"/>
      <c r="Q49" s="349"/>
      <c r="R49" s="349"/>
      <c r="S49" s="349"/>
      <c r="T49" s="349"/>
      <c r="U49" s="349"/>
      <c r="V49" s="349"/>
      <c r="W49" s="349"/>
      <c r="X49" s="349"/>
      <c r="Y49" s="349"/>
      <c r="Z49" s="349"/>
      <c r="AA49" s="349"/>
      <c r="AB49" s="349"/>
      <c r="AC49" s="349"/>
      <c r="AD49" s="349"/>
      <c r="AE49" s="349"/>
      <c r="AF49" s="349"/>
      <c r="AG49" s="349"/>
      <c r="AH49" s="349"/>
      <c r="AI49" s="349"/>
      <c r="AJ49" s="292">
        <f>SUM(D49:AI49)</f>
        <v>0</v>
      </c>
      <c r="AK49" s="292"/>
      <c r="AL49" s="353"/>
      <c r="AM49" s="353"/>
      <c r="AN49"/>
      <c r="AO49"/>
      <c r="AP49"/>
      <c r="AQ49"/>
    </row>
    <row r="50" spans="1:43" ht="18" customHeight="1" x14ac:dyDescent="0.4">
      <c r="A50" s="120"/>
      <c r="B50" s="354" t="s">
        <v>226</v>
      </c>
      <c r="C50" s="355"/>
      <c r="D50" s="69"/>
      <c r="E50" s="6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292">
        <f>SUM(D50:AI50)</f>
        <v>0</v>
      </c>
      <c r="AK50" s="292"/>
      <c r="AL50" s="353"/>
      <c r="AM50" s="353"/>
      <c r="AN50"/>
      <c r="AO50"/>
      <c r="AP50"/>
      <c r="AQ50"/>
    </row>
    <row r="51" spans="1:43" ht="18" customHeight="1" x14ac:dyDescent="0.4">
      <c r="A51" s="348" t="s">
        <v>214</v>
      </c>
      <c r="B51" s="348"/>
      <c r="C51" s="348"/>
      <c r="D51" s="69"/>
      <c r="E51" s="6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349"/>
      <c r="AF51" s="349"/>
      <c r="AG51" s="349"/>
      <c r="AH51" s="349"/>
      <c r="AI51" s="349"/>
      <c r="AJ51" s="292">
        <f>+SUM(D51:AI51)</f>
        <v>0</v>
      </c>
      <c r="AK51" s="292"/>
      <c r="AL51" s="352"/>
      <c r="AM51" s="352"/>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x14ac:dyDescent="0.4">
      <c r="A56" s="278" t="s">
        <v>172</v>
      </c>
      <c r="B56" s="278"/>
      <c r="C56" s="344" t="e">
        <f>ROUNDDOWN(IF(AL43&lt;=60,1,1+ROUNDUP((AL43-60)/40,0)),1)</f>
        <v>#DIV/0!</v>
      </c>
      <c r="D56" s="344"/>
      <c r="E56" s="344" t="str">
        <f>IF(D38="○",ROUNDDOWN(IF(AM43&lt;4,AL43/6,IF(AM43&lt;5,AL43/5,AL43/3)),1),"-")</f>
        <v>-</v>
      </c>
      <c r="F56" s="344"/>
      <c r="G56" s="344"/>
      <c r="H56" s="344"/>
      <c r="I56" s="344" t="str">
        <f>IF(F38="○",ROUNDDOWN(F39/6,1),"-")</f>
        <v>-</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x14ac:dyDescent="0.4">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x14ac:dyDescent="0.4">
      <c r="A63" s="62"/>
      <c r="B63" s="82" t="s">
        <v>194</v>
      </c>
      <c r="C63" s="325" t="e">
        <f>IF($AK$3="４週",SUMIFS($AK$11:$AK$30,$B$11:$B$30,C59)/4/$AH$5,IF($AK$3="歴月",SUMIFS($AK$11:$AK$30,$B$11:$B$30,C59)/$AL$5,"記載する期間を選択してください"))</f>
        <v>#DIV/0!</v>
      </c>
      <c r="D63" s="333"/>
      <c r="E63" s="325" t="e">
        <f>IF($AK$3="４週",SUMIFS($AK$11:$AK$30,$B$11:$B$30,E59)/4/$AH$5,IF($AK$3="歴月",SUMIFS($AK$11:$AK$30,$B$11:$B$30,E59)/$AL$5,"記載する期間を選択してください"))</f>
        <v>#DIV/0!</v>
      </c>
      <c r="F63" s="326"/>
      <c r="G63" s="326"/>
      <c r="H63" s="333"/>
      <c r="I63" s="325" t="e">
        <f>IF($AK$3="４週",SUMIFS($AK$11:$AK$30,$B$11:$B$30,I59)/4/$AH$5,IF($AK$3="歴月",SUMIFS($AK$11:$AK$30,$B$11:$B$30,I59)/$AL$5,"記載する期間を選択してください"))</f>
        <v>#DIV/0!</v>
      </c>
      <c r="J63" s="326"/>
      <c r="K63" s="326"/>
      <c r="L63" s="326"/>
      <c r="M63" s="326"/>
      <c r="N63" s="333"/>
      <c r="O63" s="325" t="e">
        <f>IF($AK$3="４週",SUMIFS($AK$11:$AK$30,$B$11:$B$30,O59)/4/$AH$5,IF($AK$3="歴月",SUMIFS($AK$11:$AK$30,$B$11:$B$30,O59)/$AL$5,"記載する期間を選択してください"))</f>
        <v>#DIV/0!</v>
      </c>
      <c r="P63" s="326"/>
      <c r="Q63" s="326"/>
      <c r="R63" s="326"/>
      <c r="S63" s="326"/>
      <c r="T63" s="333"/>
      <c r="U63" s="325" t="e">
        <f>IF($AK$3="４週",SUMIFS($AK$11:$AK$30,$B$11:$B$30,U59)/4/$AH$5,IF($AK$3="歴月",SUMIFS($AK$11:$AK$30,$B$11:$B$30,U59)/$AL$5,"記載する期間を選択してください"))</f>
        <v>#DIV/0!</v>
      </c>
      <c r="V63" s="326"/>
      <c r="W63" s="326"/>
      <c r="X63" s="326"/>
      <c r="Y63" s="326"/>
      <c r="Z63" s="333"/>
      <c r="AA63" s="325" t="e">
        <f>IF($AK$3="４週",SUMIFS($AK$11:$AK$30,$B$11:$B$30,AA59)/4/$AH$5,IF($AK$3="歴月",SUMIFS($AK$11:$AK$30,$B$11:$B$30,AA59)/$AL$5,"記載する期間を選択してください"))</f>
        <v>#DIV/0!</v>
      </c>
      <c r="AB63" s="326"/>
      <c r="AC63" s="326"/>
      <c r="AD63" s="326"/>
      <c r="AE63" s="326"/>
      <c r="AF63" s="333"/>
      <c r="AG63" s="325" t="e">
        <f>IF($AK$3="４週",SUMIFS($AK$11:$AK$30,$B$11:$B$30,AG59)/4/$AH$5,IF($AK$3="歴月",SUMIFS($AK$11:$AK$30,$B$11:$B$30,AG59)/$AL$5,"記載する期間を選択してください"))</f>
        <v>#DIV/0!</v>
      </c>
      <c r="AH63" s="326"/>
      <c r="AI63" s="326"/>
      <c r="AJ63" s="326"/>
      <c r="AK63" s="333"/>
      <c r="AL63" s="325" t="e">
        <f>IF($AK$3="４週",SUMIFS($AK$11:$AK$30,$B$11:$B$30,AL59)/4/$AH$5,IF($AK$3="歴月",SUMIFS($AK$11:$AK$30,$B$11:$B$30,AL59)/$AL$5,"記載する期間を選択してください"))</f>
        <v>#DIV/0!</v>
      </c>
      <c r="AM63" s="333"/>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25" t="e">
        <f>IF($AK$3="４週",SUMIFS($AK$11:$AK$30,$B$11:$B$30,C65)/4/$AH$5,IF($AK$3="歴月",SUMIFS($AK$11:$AK$30,$B$11:$B$30,C65)/$AL$5,"記載する期間を選択してください"))</f>
        <v>#DIV/0!</v>
      </c>
      <c r="D69" s="333"/>
      <c r="E69" s="325" t="e">
        <f>IF($AK$3="４週",SUMIFS($AK$11:$AK$30,$B$11:$B$30,E65)/4/$AH$5,IF($AK$3="歴月",SUMIFS($AK$11:$AK$30,$B$11:$B$30,E65)/$AL$5,"記載する期間を選択してください"))</f>
        <v>#DIV/0!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9" t="s">
        <v>126</v>
      </c>
      <c r="D78" s="279"/>
      <c r="E78" s="279"/>
      <c r="F78" s="60"/>
      <c r="G78" s="60"/>
    </row>
    <row r="79" spans="1:40" ht="15" customHeight="1" x14ac:dyDescent="0.4">
      <c r="A79" s="60"/>
      <c r="B79" s="97" t="s">
        <v>127</v>
      </c>
      <c r="C79" s="292" t="s">
        <v>128</v>
      </c>
      <c r="D79" s="292"/>
      <c r="E79" s="292"/>
      <c r="F79" s="60"/>
      <c r="G79" s="60"/>
    </row>
    <row r="80" spans="1:40" ht="15" customHeight="1" x14ac:dyDescent="0.4">
      <c r="A80" s="60"/>
      <c r="B80" s="97" t="s">
        <v>129</v>
      </c>
      <c r="C80" s="292" t="s">
        <v>130</v>
      </c>
      <c r="D80" s="292"/>
      <c r="E80" s="292"/>
      <c r="F80" s="60"/>
      <c r="G80" s="60"/>
    </row>
    <row r="81" spans="1:7" ht="15" customHeight="1" x14ac:dyDescent="0.4">
      <c r="A81" s="60"/>
      <c r="B81" s="97" t="s">
        <v>131</v>
      </c>
      <c r="C81" s="292" t="s">
        <v>132</v>
      </c>
      <c r="D81" s="292"/>
      <c r="E81" s="292"/>
      <c r="F81" s="60"/>
      <c r="G81" s="60"/>
    </row>
    <row r="82" spans="1:7" ht="15" customHeight="1" x14ac:dyDescent="0.4">
      <c r="A82" s="60"/>
      <c r="B82" s="97" t="s">
        <v>133</v>
      </c>
      <c r="C82" s="292" t="s">
        <v>134</v>
      </c>
      <c r="D82" s="292"/>
      <c r="E82" s="292"/>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topLeftCell="A34"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topLeftCell="A28" zoomScaleNormal="100" zoomScaleSheetLayoutView="100" workbookViewId="0">
      <selection activeCell="D37" sqref="D37:Q38"/>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x14ac:dyDescent="0.4">
      <c r="A37" s="348" t="s">
        <v>297</v>
      </c>
      <c r="B37" s="348"/>
      <c r="C37" s="348"/>
      <c r="D37" s="69"/>
      <c r="E37" s="69"/>
      <c r="F37" s="349"/>
      <c r="G37" s="349"/>
      <c r="H37" s="349"/>
      <c r="I37" s="349"/>
      <c r="J37" s="349"/>
      <c r="K37" s="349"/>
      <c r="L37" s="349"/>
      <c r="M37" s="349"/>
      <c r="N37" s="349"/>
      <c r="O37" s="349"/>
      <c r="P37" s="349"/>
      <c r="Q37" s="349"/>
      <c r="R37" s="292">
        <f>SUM(D37:Q37)</f>
        <v>0</v>
      </c>
      <c r="S37" s="292"/>
      <c r="T37" s="292"/>
      <c r="U37" s="292"/>
      <c r="V37" s="406">
        <f>ROUNDUP((R37+R38)/6,1)</f>
        <v>0</v>
      </c>
      <c r="W37" s="406"/>
      <c r="X37" s="406"/>
      <c r="Y37" s="406"/>
      <c r="Z37" s="406">
        <f>ROUNDDOWN(V37/35,1)</f>
        <v>0</v>
      </c>
      <c r="AA37" s="406"/>
      <c r="AB37" s="406"/>
      <c r="AC37" s="406"/>
    </row>
    <row r="38" spans="1:40" ht="18" customHeight="1" x14ac:dyDescent="0.4">
      <c r="A38" s="348" t="s">
        <v>298</v>
      </c>
      <c r="B38" s="348"/>
      <c r="C38" s="348"/>
      <c r="D38" s="69"/>
      <c r="E38" s="69"/>
      <c r="F38" s="349"/>
      <c r="G38" s="349"/>
      <c r="H38" s="349"/>
      <c r="I38" s="349"/>
      <c r="J38" s="349"/>
      <c r="K38" s="349"/>
      <c r="L38" s="349"/>
      <c r="M38" s="349"/>
      <c r="N38" s="349"/>
      <c r="O38" s="349"/>
      <c r="P38" s="349"/>
      <c r="Q38" s="349"/>
      <c r="R38" s="292">
        <f>+SUM(D38:Q38)</f>
        <v>0</v>
      </c>
      <c r="S38" s="292"/>
      <c r="T38" s="292"/>
      <c r="U38" s="292"/>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x14ac:dyDescent="0.4">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x14ac:dyDescent="0.4">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9" t="s">
        <v>126</v>
      </c>
      <c r="D53" s="279"/>
      <c r="E53" s="279"/>
      <c r="F53" s="60"/>
      <c r="G53" s="60"/>
    </row>
    <row r="54" spans="1:39" ht="15" customHeight="1" x14ac:dyDescent="0.4">
      <c r="A54" s="60"/>
      <c r="B54" s="97" t="s">
        <v>127</v>
      </c>
      <c r="C54" s="292" t="s">
        <v>128</v>
      </c>
      <c r="D54" s="292"/>
      <c r="E54" s="292"/>
      <c r="F54" s="60"/>
      <c r="G54" s="60"/>
    </row>
    <row r="55" spans="1:39" ht="15" customHeight="1" x14ac:dyDescent="0.4">
      <c r="A55" s="60"/>
      <c r="B55" s="97" t="s">
        <v>129</v>
      </c>
      <c r="C55" s="292" t="s">
        <v>130</v>
      </c>
      <c r="D55" s="292"/>
      <c r="E55" s="292"/>
      <c r="F55" s="60"/>
      <c r="G55" s="60"/>
    </row>
    <row r="56" spans="1:39" ht="15" customHeight="1" x14ac:dyDescent="0.4">
      <c r="A56" s="60"/>
      <c r="B56" s="97" t="s">
        <v>131</v>
      </c>
      <c r="C56" s="292" t="s">
        <v>132</v>
      </c>
      <c r="D56" s="292"/>
      <c r="E56" s="292"/>
      <c r="F56" s="60"/>
      <c r="G56" s="60"/>
    </row>
    <row r="57" spans="1:39" ht="15" customHeight="1" x14ac:dyDescent="0.4">
      <c r="A57" s="60"/>
      <c r="B57" s="97" t="s">
        <v>133</v>
      </c>
      <c r="C57" s="292" t="s">
        <v>134</v>
      </c>
      <c r="D57" s="292"/>
      <c r="E57" s="292"/>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topLeftCell="A31"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x14ac:dyDescent="0.4">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x14ac:dyDescent="0.4">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9" t="s">
        <v>126</v>
      </c>
      <c r="D53" s="279"/>
      <c r="E53" s="279"/>
      <c r="F53" s="60"/>
      <c r="G53" s="60"/>
    </row>
    <row r="54" spans="1:39" ht="15" customHeight="1" x14ac:dyDescent="0.4">
      <c r="A54" s="60"/>
      <c r="B54" s="97" t="s">
        <v>127</v>
      </c>
      <c r="C54" s="292" t="s">
        <v>128</v>
      </c>
      <c r="D54" s="292"/>
      <c r="E54" s="292"/>
      <c r="F54" s="60"/>
      <c r="G54" s="60"/>
    </row>
    <row r="55" spans="1:39" ht="15" customHeight="1" x14ac:dyDescent="0.4">
      <c r="A55" s="60"/>
      <c r="B55" s="97" t="s">
        <v>129</v>
      </c>
      <c r="C55" s="292" t="s">
        <v>130</v>
      </c>
      <c r="D55" s="292"/>
      <c r="E55" s="292"/>
      <c r="F55" s="60"/>
      <c r="G55" s="60"/>
    </row>
    <row r="56" spans="1:39" ht="15" customHeight="1" x14ac:dyDescent="0.4">
      <c r="A56" s="60"/>
      <c r="B56" s="97" t="s">
        <v>131</v>
      </c>
      <c r="C56" s="292" t="s">
        <v>132</v>
      </c>
      <c r="D56" s="292"/>
      <c r="E56" s="292"/>
      <c r="F56" s="60"/>
      <c r="G56" s="60"/>
    </row>
    <row r="57" spans="1:39" ht="15" customHeight="1" x14ac:dyDescent="0.4">
      <c r="A57" s="60"/>
      <c r="B57" s="97" t="s">
        <v>133</v>
      </c>
      <c r="C57" s="292" t="s">
        <v>134</v>
      </c>
      <c r="D57" s="292"/>
      <c r="E57" s="292"/>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topLeftCell="A31"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x14ac:dyDescent="0.4">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9" t="s">
        <v>126</v>
      </c>
      <c r="D51" s="279"/>
      <c r="E51" s="279"/>
      <c r="F51" s="60"/>
      <c r="G51" s="60"/>
    </row>
    <row r="52" spans="1:7" ht="15" customHeight="1" x14ac:dyDescent="0.4">
      <c r="A52" s="60"/>
      <c r="B52" s="97" t="s">
        <v>127</v>
      </c>
      <c r="C52" s="292" t="s">
        <v>128</v>
      </c>
      <c r="D52" s="292"/>
      <c r="E52" s="292"/>
      <c r="F52" s="60"/>
      <c r="G52" s="60"/>
    </row>
    <row r="53" spans="1:7" ht="15" customHeight="1" x14ac:dyDescent="0.4">
      <c r="A53" s="60"/>
      <c r="B53" s="97" t="s">
        <v>129</v>
      </c>
      <c r="C53" s="292" t="s">
        <v>130</v>
      </c>
      <c r="D53" s="292"/>
      <c r="E53" s="292"/>
      <c r="F53" s="60"/>
      <c r="G53" s="60"/>
    </row>
    <row r="54" spans="1:7" ht="15" customHeight="1" x14ac:dyDescent="0.4">
      <c r="A54" s="60"/>
      <c r="B54" s="97" t="s">
        <v>131</v>
      </c>
      <c r="C54" s="292" t="s">
        <v>132</v>
      </c>
      <c r="D54" s="292"/>
      <c r="E54" s="292"/>
      <c r="F54" s="60"/>
      <c r="G54" s="60"/>
    </row>
    <row r="55" spans="1:7" ht="15" customHeight="1" x14ac:dyDescent="0.4">
      <c r="A55" s="60"/>
      <c r="B55" s="97" t="s">
        <v>133</v>
      </c>
      <c r="C55" s="292" t="s">
        <v>134</v>
      </c>
      <c r="D55" s="292"/>
      <c r="E55" s="292"/>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topLeftCell="A22"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x14ac:dyDescent="0.4">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x14ac:dyDescent="0.4">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x14ac:dyDescent="0.4">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x14ac:dyDescent="0.4">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x14ac:dyDescent="0.4">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x14ac:dyDescent="0.4">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x14ac:dyDescent="0.4">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topLeftCell="A19" zoomScaleNormal="100" zoomScaleSheetLayoutView="100" workbookViewId="0">
      <selection activeCell="F32" sqref="F32:AJ3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173</v>
      </c>
      <c r="B40" s="278"/>
      <c r="C40" s="278"/>
      <c r="D40" s="111"/>
      <c r="E40" s="111"/>
      <c r="F40" s="320"/>
      <c r="G40" s="320"/>
      <c r="H40" s="320"/>
      <c r="I40" s="288">
        <f>SUM(D40:F40)</f>
        <v>0</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0</v>
      </c>
      <c r="AI40" s="277"/>
      <c r="AJ40" s="130" t="s">
        <v>177</v>
      </c>
      <c r="AK40" s="295">
        <f>ROUNDUP(AH40/450,0)</f>
        <v>0</v>
      </c>
      <c r="AL40" s="277"/>
      <c r="AM40" s="279">
        <f>MIN(AH40:AK42)</f>
        <v>0</v>
      </c>
      <c r="AN40" s="279"/>
    </row>
    <row r="41" spans="1:40" ht="18" customHeight="1" x14ac:dyDescent="0.4">
      <c r="A41" s="278" t="s">
        <v>178</v>
      </c>
      <c r="B41" s="278"/>
      <c r="C41" s="278"/>
      <c r="D41" s="111"/>
      <c r="E41" s="111"/>
      <c r="F41" s="320"/>
      <c r="G41" s="320"/>
      <c r="H41" s="320"/>
      <c r="I41" s="288">
        <f>SUM(D41:H41)*0.1</f>
        <v>0</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279" t="s">
        <v>169</v>
      </c>
      <c r="B42" s="279"/>
      <c r="C42" s="279"/>
      <c r="D42" s="75">
        <f>D40+D41*0.1</f>
        <v>0</v>
      </c>
      <c r="E42" s="75">
        <f>E40+E41*0.1</f>
        <v>0</v>
      </c>
      <c r="F42" s="288">
        <f t="shared" ref="F42" si="3">F40+F41*0.1</f>
        <v>0</v>
      </c>
      <c r="G42" s="289"/>
      <c r="H42" s="290"/>
      <c r="I42" s="288">
        <f>SUM(D42:H42)</f>
        <v>0</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0</v>
      </c>
      <c r="AI42" s="277"/>
      <c r="AJ42" s="137" t="s">
        <v>180</v>
      </c>
      <c r="AK42" s="295">
        <f>ROUNDUP(IF(X44="",AH42/40,IF(X44="○",AH42/50)),0)</f>
        <v>0</v>
      </c>
      <c r="AL42" s="277"/>
      <c r="AM42" s="279"/>
      <c r="AN42" s="279"/>
    </row>
    <row r="43" spans="1:40" ht="18" customHeight="1" x14ac:dyDescent="0.4">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x14ac:dyDescent="0.4">
      <c r="B44" s="62"/>
      <c r="I44" s="279">
        <f>I42/3</f>
        <v>0</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x14ac:dyDescent="0.4">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x14ac:dyDescent="0.4">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x14ac:dyDescent="0.4">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9" t="s">
        <v>126</v>
      </c>
      <c r="D63" s="279"/>
      <c r="E63" s="279"/>
      <c r="F63" s="60"/>
      <c r="G63" s="60"/>
    </row>
    <row r="64" spans="1:40" ht="15" customHeight="1" x14ac:dyDescent="0.4">
      <c r="A64" s="60"/>
      <c r="B64" s="97" t="s">
        <v>127</v>
      </c>
      <c r="C64" s="292" t="s">
        <v>128</v>
      </c>
      <c r="D64" s="292"/>
      <c r="E64" s="292"/>
      <c r="F64" s="60"/>
      <c r="G64" s="60"/>
    </row>
    <row r="65" spans="1:7" ht="15" customHeight="1" x14ac:dyDescent="0.4">
      <c r="A65" s="60"/>
      <c r="B65" s="97" t="s">
        <v>129</v>
      </c>
      <c r="C65" s="292" t="s">
        <v>130</v>
      </c>
      <c r="D65" s="292"/>
      <c r="E65" s="292"/>
      <c r="F65" s="60"/>
      <c r="G65" s="60"/>
    </row>
    <row r="66" spans="1:7" ht="15" customHeight="1" x14ac:dyDescent="0.4">
      <c r="A66" s="60"/>
      <c r="B66" s="97" t="s">
        <v>131</v>
      </c>
      <c r="C66" s="292" t="s">
        <v>132</v>
      </c>
      <c r="D66" s="292"/>
      <c r="E66" s="292"/>
      <c r="F66" s="60"/>
      <c r="G66" s="60"/>
    </row>
    <row r="67" spans="1:7" ht="15" customHeight="1" x14ac:dyDescent="0.4">
      <c r="A67" s="60"/>
      <c r="B67" s="97" t="s">
        <v>133</v>
      </c>
      <c r="C67" s="292" t="s">
        <v>134</v>
      </c>
      <c r="D67" s="292"/>
      <c r="E67" s="292"/>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topLeftCell="A34"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x14ac:dyDescent="0.4">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x14ac:dyDescent="0.4">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9" t="s">
        <v>126</v>
      </c>
      <c r="D50" s="279"/>
      <c r="E50" s="279"/>
      <c r="F50" s="60"/>
      <c r="G50" s="60"/>
    </row>
    <row r="51" spans="1:7" ht="15" customHeight="1" x14ac:dyDescent="0.4">
      <c r="A51" s="60"/>
      <c r="B51" s="97" t="s">
        <v>127</v>
      </c>
      <c r="C51" s="292" t="s">
        <v>128</v>
      </c>
      <c r="D51" s="292"/>
      <c r="E51" s="292"/>
      <c r="F51" s="60"/>
      <c r="G51" s="60"/>
    </row>
    <row r="52" spans="1:7" ht="15" customHeight="1" x14ac:dyDescent="0.4">
      <c r="A52" s="60"/>
      <c r="B52" s="97" t="s">
        <v>129</v>
      </c>
      <c r="C52" s="292" t="s">
        <v>130</v>
      </c>
      <c r="D52" s="292"/>
      <c r="E52" s="292"/>
      <c r="F52" s="60"/>
      <c r="G52" s="60"/>
    </row>
    <row r="53" spans="1:7" ht="15" customHeight="1" x14ac:dyDescent="0.4">
      <c r="A53" s="60"/>
      <c r="B53" s="97" t="s">
        <v>131</v>
      </c>
      <c r="C53" s="292" t="s">
        <v>132</v>
      </c>
      <c r="D53" s="292"/>
      <c r="E53" s="292"/>
      <c r="F53" s="60"/>
      <c r="G53" s="60"/>
    </row>
    <row r="54" spans="1:7" ht="15" customHeight="1" x14ac:dyDescent="0.4">
      <c r="A54" s="60"/>
      <c r="B54" s="97" t="s">
        <v>133</v>
      </c>
      <c r="C54" s="292" t="s">
        <v>134</v>
      </c>
      <c r="D54" s="292"/>
      <c r="E54" s="292"/>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9" t="s">
        <v>126</v>
      </c>
      <c r="D64" s="279"/>
      <c r="E64" s="279"/>
      <c r="F64" s="60"/>
      <c r="G64" s="60"/>
    </row>
    <row r="65" spans="1:7" ht="15" customHeight="1" x14ac:dyDescent="0.4">
      <c r="A65" s="60"/>
      <c r="B65" s="97" t="s">
        <v>127</v>
      </c>
      <c r="C65" s="292" t="s">
        <v>128</v>
      </c>
      <c r="D65" s="292"/>
      <c r="E65" s="292"/>
      <c r="F65" s="60"/>
      <c r="G65" s="60"/>
    </row>
    <row r="66" spans="1:7" ht="15" customHeight="1" x14ac:dyDescent="0.4">
      <c r="A66" s="60"/>
      <c r="B66" s="97" t="s">
        <v>129</v>
      </c>
      <c r="C66" s="292" t="s">
        <v>130</v>
      </c>
      <c r="D66" s="292"/>
      <c r="E66" s="292"/>
      <c r="F66" s="60"/>
      <c r="G66" s="60"/>
    </row>
    <row r="67" spans="1:7" ht="15" customHeight="1" x14ac:dyDescent="0.4">
      <c r="A67" s="60"/>
      <c r="B67" s="97" t="s">
        <v>131</v>
      </c>
      <c r="C67" s="292" t="s">
        <v>132</v>
      </c>
      <c r="D67" s="292"/>
      <c r="E67" s="292"/>
      <c r="F67" s="60"/>
      <c r="G67" s="60"/>
    </row>
    <row r="68" spans="1:7" ht="15" customHeight="1" x14ac:dyDescent="0.4">
      <c r="A68" s="60"/>
      <c r="B68" s="97" t="s">
        <v>133</v>
      </c>
      <c r="C68" s="292" t="s">
        <v>134</v>
      </c>
      <c r="D68" s="292"/>
      <c r="E68" s="292"/>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opLeftCell="A10" workbookViewId="0">
      <selection activeCell="E17" sqref="E17"/>
    </sheetView>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t="s">
        <v>344</v>
      </c>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t="s">
        <v>374</v>
      </c>
      <c r="G21" s="126" t="s">
        <v>375</v>
      </c>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topLeftCell="A19" zoomScaleNormal="100" zoomScaleSheetLayoutView="100" workbookViewId="0">
      <selection activeCell="F32" sqref="F32:AJ3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c r="E40" s="111"/>
      <c r="F40" s="320"/>
      <c r="G40" s="320"/>
      <c r="H40" s="320"/>
      <c r="I40" s="279">
        <f>SUM(D40:F40)</f>
        <v>0</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0</v>
      </c>
      <c r="AI40" s="277"/>
      <c r="AJ40" s="130" t="s">
        <v>177</v>
      </c>
      <c r="AK40" s="295">
        <f>ROUNDUP(AH40/1000,0)</f>
        <v>0</v>
      </c>
      <c r="AL40" s="277"/>
      <c r="AM40" s="314">
        <f>MIN(AH40:AK42)</f>
        <v>0</v>
      </c>
      <c r="AN40" s="340"/>
    </row>
    <row r="41" spans="1:40" ht="18" customHeight="1" x14ac:dyDescent="0.4">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x14ac:dyDescent="0.4">
      <c r="B42" s="59"/>
      <c r="I42" s="279">
        <f>I40/3</f>
        <v>0</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0</v>
      </c>
      <c r="AI42" s="277"/>
      <c r="AJ42" s="137" t="s">
        <v>180</v>
      </c>
      <c r="AK42" s="295">
        <f>ROUNDUP(AH42/10,0)</f>
        <v>0</v>
      </c>
      <c r="AL42" s="277"/>
      <c r="AM42" s="342"/>
      <c r="AN42" s="343"/>
    </row>
    <row r="43" spans="1:40" ht="18" customHeight="1" x14ac:dyDescent="0.4">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x14ac:dyDescent="0.4">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x14ac:dyDescent="0.4">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9" t="s">
        <v>126</v>
      </c>
      <c r="D60" s="279"/>
      <c r="E60" s="279"/>
      <c r="F60" s="60"/>
      <c r="G60" s="60"/>
    </row>
    <row r="61" spans="1:40" ht="15" customHeight="1" x14ac:dyDescent="0.4">
      <c r="A61" s="60"/>
      <c r="B61" s="97" t="s">
        <v>127</v>
      </c>
      <c r="C61" s="292" t="s">
        <v>128</v>
      </c>
      <c r="D61" s="292"/>
      <c r="E61" s="292"/>
      <c r="F61" s="60"/>
      <c r="G61" s="60"/>
    </row>
    <row r="62" spans="1:40" ht="15" customHeight="1" x14ac:dyDescent="0.4">
      <c r="A62" s="60"/>
      <c r="B62" s="97" t="s">
        <v>129</v>
      </c>
      <c r="C62" s="292" t="s">
        <v>130</v>
      </c>
      <c r="D62" s="292"/>
      <c r="E62" s="292"/>
      <c r="F62" s="60"/>
      <c r="G62" s="60"/>
    </row>
    <row r="63" spans="1:40" ht="15" customHeight="1" x14ac:dyDescent="0.4">
      <c r="A63" s="60"/>
      <c r="B63" s="97" t="s">
        <v>131</v>
      </c>
      <c r="C63" s="292" t="s">
        <v>132</v>
      </c>
      <c r="D63" s="292"/>
      <c r="E63" s="292"/>
      <c r="F63" s="60"/>
      <c r="G63" s="60"/>
    </row>
    <row r="64" spans="1:40" ht="15" customHeight="1" x14ac:dyDescent="0.4">
      <c r="A64" s="60"/>
      <c r="B64" s="97" t="s">
        <v>133</v>
      </c>
      <c r="C64" s="292" t="s">
        <v>134</v>
      </c>
      <c r="D64" s="292"/>
      <c r="E64" s="292"/>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topLeftCell="A22" zoomScaleNormal="100" zoomScaleSheetLayoutView="100" workbookViewId="0">
      <selection activeCell="F32" sqref="F32:AJ3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c r="E40" s="111"/>
      <c r="F40" s="320"/>
      <c r="G40" s="320"/>
      <c r="H40" s="320"/>
      <c r="I40" s="279">
        <f>SUM(D40:F40)</f>
        <v>0</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0</v>
      </c>
      <c r="AI40" s="277"/>
      <c r="AJ40" s="130" t="s">
        <v>177</v>
      </c>
      <c r="AK40" s="295">
        <f>ROUNDUP(AH40/450,0)</f>
        <v>0</v>
      </c>
      <c r="AL40" s="277"/>
      <c r="AM40" s="279">
        <f>MIN(AH40:AK42)</f>
        <v>0</v>
      </c>
      <c r="AN40" s="279"/>
    </row>
    <row r="41" spans="1:40" ht="18" customHeight="1" x14ac:dyDescent="0.4">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336"/>
      <c r="B42" s="336"/>
      <c r="C42" s="336"/>
      <c r="D42" s="67"/>
      <c r="E42" s="67"/>
      <c r="F42" s="336"/>
      <c r="G42" s="336"/>
      <c r="H42" s="336"/>
      <c r="I42" s="279">
        <f>I40/3</f>
        <v>0</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0</v>
      </c>
      <c r="AI42" s="277"/>
      <c r="AJ42" s="137" t="s">
        <v>180</v>
      </c>
      <c r="AK42" s="295">
        <f>ROUNDUP(AH42/40,0)</f>
        <v>0</v>
      </c>
      <c r="AL42" s="277"/>
      <c r="AM42" s="279"/>
      <c r="AN42" s="279"/>
    </row>
    <row r="43" spans="1:40" ht="18" customHeight="1" x14ac:dyDescent="0.4">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x14ac:dyDescent="0.4">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194</v>
      </c>
      <c r="C50" s="334"/>
      <c r="D50" s="335"/>
      <c r="E50" s="328" t="e">
        <f>IF($AK$3="４週",SUMIFS($AK$11:$AK$30,$B$11:$B$30,E46)/4/$AH$5,IF($AK$3="歴月",SUMIFS($AK$11:$AK$30,$B$11:$B$30,E46)/$AL$5,"記載する期間を選択してください"))</f>
        <v>#DIV/0!</v>
      </c>
      <c r="F50" s="329"/>
      <c r="G50" s="329"/>
      <c r="H50" s="330"/>
      <c r="I50" s="328" t="e">
        <f>IF($AK$3="４週",SUMIFS($AK$11:$AK$30,$B$11:$B$30,I46)/4/$AH$5,IF($AK$3="歴月",SUMIFS($AK$11:$AK$30,$B$11:$B$30,I46)/$AL$5,"記載する期間を選択してください"))</f>
        <v>#DIV/0!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topLeftCell="A31" zoomScaleNormal="100" zoomScaleSheetLayoutView="100" workbookViewId="0">
      <selection activeCell="F32" sqref="F32:AJ3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x14ac:dyDescent="0.4">
      <c r="A40" s="278" t="s">
        <v>196</v>
      </c>
      <c r="B40" s="278"/>
      <c r="C40" s="278"/>
      <c r="D40" s="111"/>
      <c r="E40" s="111"/>
      <c r="F40" s="320"/>
      <c r="G40" s="320"/>
      <c r="H40" s="320"/>
      <c r="I40" s="279">
        <f>SUM(D40:F40)</f>
        <v>0</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0</v>
      </c>
      <c r="AI40" s="277"/>
      <c r="AJ40" s="130" t="s">
        <v>177</v>
      </c>
      <c r="AK40" s="295">
        <f>ROUNDUP(AH40/450,0)</f>
        <v>0</v>
      </c>
      <c r="AL40" s="277"/>
      <c r="AM40" s="279">
        <f>MIN(AH40:AK42)</f>
        <v>0</v>
      </c>
      <c r="AN40" s="279"/>
    </row>
    <row r="41" spans="1:40" ht="18" customHeight="1" x14ac:dyDescent="0.4">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x14ac:dyDescent="0.4">
      <c r="A42" s="336"/>
      <c r="B42" s="336"/>
      <c r="C42" s="336"/>
      <c r="D42" s="67"/>
      <c r="E42" s="67"/>
      <c r="F42" s="336"/>
      <c r="G42" s="336"/>
      <c r="H42" s="336"/>
      <c r="I42" s="279">
        <f>I40/3</f>
        <v>0</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0</v>
      </c>
      <c r="AI42" s="277"/>
      <c r="AJ42" s="137" t="s">
        <v>180</v>
      </c>
      <c r="AK42" s="295">
        <f>ROUNDUP(AH42/40,0)</f>
        <v>0</v>
      </c>
      <c r="AL42" s="277"/>
      <c r="AM42" s="279"/>
      <c r="AN42" s="279"/>
    </row>
    <row r="43" spans="1:40" ht="18" customHeight="1" x14ac:dyDescent="0.4">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x14ac:dyDescent="0.4">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x14ac:dyDescent="0.4">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x14ac:dyDescent="0.4">
      <c r="A50" s="62"/>
      <c r="B50" s="82" t="s">
        <v>194</v>
      </c>
      <c r="C50" s="334"/>
      <c r="D50" s="335"/>
      <c r="E50" s="328" t="e">
        <f>IF($AK$3="４週",SUMIFS($AK$11:$AK$30,$B$11:$B$30,E46)/4/$AH$5,IF($AK$3="歴月",SUMIFS($AK$11:$AK$30,$B$11:$B$30,E46)/$AL$5,"記載する期間を選択してください"))</f>
        <v>#DIV/0!</v>
      </c>
      <c r="F50" s="329"/>
      <c r="G50" s="329"/>
      <c r="H50" s="330"/>
      <c r="I50" s="328" t="e">
        <f>IF($AK$3="４週",SUMIFS($AK$11:$AK$30,$B$11:$B$30,I46)/4/$AH$5,IF($AK$3="歴月",SUMIFS($AK$11:$AK$30,$B$11:$B$30,I46)/$AL$5,"記載する期間を選択してください"))</f>
        <v>#DIV/0!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9" t="s">
        <v>126</v>
      </c>
      <c r="D59" s="279"/>
      <c r="E59" s="279"/>
      <c r="F59" s="60"/>
      <c r="G59" s="60"/>
    </row>
    <row r="60" spans="1:40" ht="15" customHeight="1" x14ac:dyDescent="0.4">
      <c r="A60" s="60"/>
      <c r="B60" s="97" t="s">
        <v>127</v>
      </c>
      <c r="C60" s="292" t="s">
        <v>128</v>
      </c>
      <c r="D60" s="292"/>
      <c r="E60" s="292"/>
      <c r="F60" s="60"/>
      <c r="G60" s="60"/>
    </row>
    <row r="61" spans="1:40" ht="15" customHeight="1" x14ac:dyDescent="0.4">
      <c r="A61" s="60"/>
      <c r="B61" s="97" t="s">
        <v>129</v>
      </c>
      <c r="C61" s="292" t="s">
        <v>130</v>
      </c>
      <c r="D61" s="292"/>
      <c r="E61" s="292"/>
      <c r="F61" s="60"/>
      <c r="G61" s="60"/>
    </row>
    <row r="62" spans="1:40" ht="15" customHeight="1" x14ac:dyDescent="0.4">
      <c r="A62" s="60"/>
      <c r="B62" s="97" t="s">
        <v>131</v>
      </c>
      <c r="C62" s="292" t="s">
        <v>132</v>
      </c>
      <c r="D62" s="292"/>
      <c r="E62" s="292"/>
      <c r="F62" s="60"/>
      <c r="G62" s="60"/>
    </row>
    <row r="63" spans="1:40" ht="15" customHeight="1" x14ac:dyDescent="0.4">
      <c r="A63" s="60"/>
      <c r="B63" s="97" t="s">
        <v>133</v>
      </c>
      <c r="C63" s="292" t="s">
        <v>134</v>
      </c>
      <c r="D63" s="292"/>
      <c r="E63" s="292"/>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topLeftCell="A52" zoomScaleNormal="100" zoomScaleSheetLayoutView="100" workbookViewId="0">
      <selection activeCell="AK43" sqref="AK43"/>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x14ac:dyDescent="0.4">
      <c r="A38" s="348" t="s">
        <v>213</v>
      </c>
      <c r="B38" s="348"/>
      <c r="C38" s="348"/>
      <c r="D38" s="69"/>
      <c r="E38" s="69"/>
      <c r="F38" s="349"/>
      <c r="G38" s="349"/>
      <c r="H38" s="349"/>
      <c r="I38" s="349"/>
      <c r="J38" s="349"/>
      <c r="K38" s="349"/>
      <c r="L38" s="349"/>
      <c r="M38" s="349"/>
      <c r="N38" s="349"/>
      <c r="O38" s="349"/>
      <c r="P38" s="349"/>
      <c r="Q38" s="349"/>
      <c r="R38" s="349"/>
      <c r="S38" s="349"/>
      <c r="T38" s="349"/>
      <c r="U38" s="349"/>
      <c r="V38" s="349"/>
      <c r="W38" s="349"/>
      <c r="X38" s="349"/>
      <c r="Y38" s="349"/>
      <c r="Z38" s="349"/>
      <c r="AA38" s="349"/>
      <c r="AB38" s="349"/>
      <c r="AC38" s="349"/>
      <c r="AD38" s="349"/>
      <c r="AE38" s="349"/>
      <c r="AF38" s="349"/>
      <c r="AG38" s="349"/>
      <c r="AH38" s="349"/>
      <c r="AI38" s="349"/>
      <c r="AJ38" s="292">
        <f>SUM(D38:AI38)</f>
        <v>0</v>
      </c>
      <c r="AK38" s="292"/>
      <c r="AL38" s="351" t="e">
        <f>ROUNDUP(AJ38/AJ39,1)</f>
        <v>#DIV/0!</v>
      </c>
      <c r="AM38"/>
      <c r="AN38"/>
      <c r="AO38"/>
      <c r="AP38"/>
      <c r="AQ38"/>
    </row>
    <row r="39" spans="1:43" ht="18" customHeight="1" x14ac:dyDescent="0.4">
      <c r="A39" s="348" t="s">
        <v>214</v>
      </c>
      <c r="B39" s="348"/>
      <c r="C39" s="348"/>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+SUM(D39:AI39)</f>
        <v>0</v>
      </c>
      <c r="AK39" s="292"/>
      <c r="AL39" s="352"/>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78" t="s">
        <v>172</v>
      </c>
      <c r="B43" s="278"/>
      <c r="C43" s="344" t="e">
        <f>ROUNDDOWN(IF(AL38&lt;=60,1,1+ROUNDUP((AL38-60)/40,0)),1)</f>
        <v>#DIV/0!</v>
      </c>
      <c r="D43" s="344"/>
      <c r="E43" s="344" t="e">
        <f>ROUNDDOWN(AL38/2,1)</f>
        <v>#DIV/0!</v>
      </c>
      <c r="F43" s="344"/>
      <c r="G43" s="344"/>
      <c r="H43" s="344"/>
      <c r="I43" s="344" t="e">
        <f>ROUNDDOWN(AL38/4,1)</f>
        <v>#DIV/0!</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x14ac:dyDescent="0.4">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x14ac:dyDescent="0.4">
      <c r="A49" s="62"/>
      <c r="B49" s="82" t="s">
        <v>194</v>
      </c>
      <c r="C49" s="325" t="e">
        <f>IF($AK$3="４週",SUMIFS($AK$11:$AK$30,$B$11:$B$30,C45)/4/$AH$5,IF($AK$3="歴月",SUMIFS($AK$11:$AK$30,$B$11:$B$30,C45)/$AL$5,"記載する期間を選択してください"))</f>
        <v>#DIV/0!</v>
      </c>
      <c r="D49" s="333"/>
      <c r="E49" s="345" t="e">
        <f>IF($AK$3="４週",SUMIFS($AK$11:$AK$30,$B$11:$B$30,E45)/4/$AH$5,IF($AK$3="歴月",SUMIFS($AK$11:$AK$30,$B$11:$B$30,E45)/$AL$5,"記載する期間を選択してください"))</f>
        <v>#DIV/0!</v>
      </c>
      <c r="F49" s="346"/>
      <c r="G49" s="346"/>
      <c r="H49" s="347"/>
      <c r="I49" s="325" t="e">
        <f>IF($AK$3="４週",SUMIFS($AK$11:$AK$30,$B$11:$B$30,I45)/4/$AH$5,IF($AK$3="歴月",SUMIFS($AK$11:$AK$30,$B$11:$B$30,I45)/$AL$5,"記載する期間を選択してください"))</f>
        <v>#DIV/0!</v>
      </c>
      <c r="J49" s="326"/>
      <c r="K49" s="326"/>
      <c r="L49" s="326"/>
      <c r="M49" s="326"/>
      <c r="N49" s="333"/>
      <c r="O49" s="325" t="e">
        <f>IF($AK$3="４週",SUMIFS($AK$11:$AK$30,$B$11:$B$30,O45)/4/$AH$5,IF($AK$3="歴月",SUMIFS($AK$11:$AK$30,$B$11:$B$30,O45)/$AL$5,"記載する期間を選択してください"))</f>
        <v>#DIV/0!</v>
      </c>
      <c r="P49" s="326"/>
      <c r="Q49" s="326"/>
      <c r="R49" s="326"/>
      <c r="S49" s="326"/>
      <c r="T49" s="333"/>
      <c r="U49" s="325" t="e">
        <f>IF($AK$3="４週",SUMIFS($AK$11:$AK$30,$B$11:$B$30,U45)/4/$AH$5,IF($AK$3="歴月",SUMIFS($AK$11:$AK$30,$B$11:$B$30,U45)/$AL$5,"記載する期間を選択してください"))</f>
        <v>#DIV/0!</v>
      </c>
      <c r="V49" s="326"/>
      <c r="W49" s="326"/>
      <c r="X49" s="326"/>
      <c r="Y49" s="326"/>
      <c r="Z49" s="333"/>
      <c r="AA49" s="325" t="e">
        <f>IF($AK$3="４週",SUMIFS($AK$11:$AK$30,$B$11:$B$30,AA45)/4/$AH$5,IF($AK$3="歴月",SUMIFS($AK$11:$AK$30,$B$11:$B$30,AA45)/$AL$5,"記載する期間を選択してください"))</f>
        <v>#DIV/0!</v>
      </c>
      <c r="AB49" s="326"/>
      <c r="AC49" s="326"/>
      <c r="AD49" s="326"/>
      <c r="AE49" s="326"/>
      <c r="AF49" s="333"/>
      <c r="AG49" s="325" t="e">
        <f>IF($AK$3="４週",SUMIFS($AK$11:$AK$30,$B$11:$B$30,AG45)/4/$AH$5,IF($AK$3="歴月",SUMIFS($AK$11:$AK$30,$B$11:$B$30,AG45)/$AL$5,"記載する期間を選択してください"))</f>
        <v>#DIV/0!</v>
      </c>
      <c r="AH49" s="326"/>
      <c r="AI49" s="326"/>
      <c r="AJ49" s="326"/>
      <c r="AK49" s="333"/>
      <c r="AL49" s="325" t="e">
        <f>IF($AK$3="４週",SUMIFS($AK$11:$AK$30,$B$11:$B$30,AL45)/4/$AH$5,IF($AK$3="歴月",SUMIFS($AK$11:$AK$30,$B$11:$B$30,AL45)/$AL$5,"記載する期間を選択してください"))</f>
        <v>#DIV/0!</v>
      </c>
      <c r="AM49" s="333"/>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9" t="s">
        <v>126</v>
      </c>
      <c r="D58" s="279"/>
      <c r="E58" s="279"/>
      <c r="F58" s="60"/>
      <c r="G58" s="60"/>
    </row>
    <row r="59" spans="1:40" ht="15" customHeight="1" x14ac:dyDescent="0.4">
      <c r="A59" s="60"/>
      <c r="B59" s="97" t="s">
        <v>127</v>
      </c>
      <c r="C59" s="292" t="s">
        <v>128</v>
      </c>
      <c r="D59" s="292"/>
      <c r="E59" s="292"/>
      <c r="F59" s="60"/>
      <c r="G59" s="60"/>
    </row>
    <row r="60" spans="1:40" ht="15" customHeight="1" x14ac:dyDescent="0.4">
      <c r="A60" s="60"/>
      <c r="B60" s="97" t="s">
        <v>129</v>
      </c>
      <c r="C60" s="292" t="s">
        <v>130</v>
      </c>
      <c r="D60" s="292"/>
      <c r="E60" s="292"/>
      <c r="F60" s="60"/>
      <c r="G60" s="60"/>
    </row>
    <row r="61" spans="1:40" ht="15" customHeight="1" x14ac:dyDescent="0.4">
      <c r="A61" s="60"/>
      <c r="B61" s="97" t="s">
        <v>131</v>
      </c>
      <c r="C61" s="292" t="s">
        <v>132</v>
      </c>
      <c r="D61" s="292"/>
      <c r="E61" s="292"/>
      <c r="F61" s="60"/>
      <c r="G61" s="60"/>
    </row>
    <row r="62" spans="1:40" ht="15" customHeight="1" x14ac:dyDescent="0.4">
      <c r="A62" s="60"/>
      <c r="B62" s="97" t="s">
        <v>133</v>
      </c>
      <c r="C62" s="292" t="s">
        <v>134</v>
      </c>
      <c r="D62" s="292"/>
      <c r="E62" s="292"/>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topLeftCell="A43" zoomScaleNormal="100" zoomScaleSheetLayoutView="100" workbookViewId="0">
      <selection activeCell="AI49" sqref="AI49"/>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x14ac:dyDescent="0.4">
      <c r="A38" s="348" t="s">
        <v>219</v>
      </c>
      <c r="B38" s="348"/>
      <c r="C38" s="348"/>
      <c r="D38" s="72">
        <f>SUM(D39:D43)</f>
        <v>0</v>
      </c>
      <c r="E38" s="72">
        <f>SUM(E39:E43)</f>
        <v>0</v>
      </c>
      <c r="F38" s="344">
        <f>SUM(F39:H43)</f>
        <v>0</v>
      </c>
      <c r="G38" s="344"/>
      <c r="H38" s="344"/>
      <c r="I38" s="344">
        <f>SUM(I39:K43)</f>
        <v>0</v>
      </c>
      <c r="J38" s="344"/>
      <c r="K38" s="344"/>
      <c r="L38" s="344">
        <f>SUM(L39:N43)</f>
        <v>0</v>
      </c>
      <c r="M38" s="344"/>
      <c r="N38" s="344"/>
      <c r="O38" s="344">
        <f>SUM(O39:Q43)</f>
        <v>0</v>
      </c>
      <c r="P38" s="344"/>
      <c r="Q38" s="344"/>
      <c r="R38" s="344">
        <f>SUM(R39:T43)</f>
        <v>0</v>
      </c>
      <c r="S38" s="344"/>
      <c r="T38" s="344"/>
      <c r="U38" s="344">
        <f>SUM(U39:W43)</f>
        <v>0</v>
      </c>
      <c r="V38" s="344"/>
      <c r="W38" s="344"/>
      <c r="X38" s="344">
        <f>SUM(X39:Z43)</f>
        <v>0</v>
      </c>
      <c r="Y38" s="344"/>
      <c r="Z38" s="344"/>
      <c r="AA38" s="344">
        <f>SUM(AA39:AC43)</f>
        <v>0</v>
      </c>
      <c r="AB38" s="344"/>
      <c r="AC38" s="344"/>
      <c r="AD38" s="344">
        <f>SUM(AD39:AF43)</f>
        <v>0</v>
      </c>
      <c r="AE38" s="344"/>
      <c r="AF38" s="344"/>
      <c r="AG38" s="344">
        <f>SUM(AG39:AI43)</f>
        <v>0</v>
      </c>
      <c r="AH38" s="344"/>
      <c r="AI38" s="344"/>
      <c r="AJ38" s="292">
        <f t="shared" ref="AJ38:AJ43" si="3">SUM(D38:AI38)</f>
        <v>0</v>
      </c>
      <c r="AK38" s="292"/>
      <c r="AL38" s="351" t="e">
        <f>ROUNDUP(((AJ38-AJ44-AJ45)+AJ44*0.5+AJ45*0.75)/AJ46,1)</f>
        <v>#DIV/0!</v>
      </c>
      <c r="AM38" s="351" t="e">
        <f>ROUND((2*AJ39+3*AJ40+4*AJ41+5*AJ42+6*AJ43)/AJ38,1)</f>
        <v>#DIV/0!</v>
      </c>
      <c r="AN38"/>
      <c r="AO38"/>
      <c r="AP38"/>
      <c r="AQ38"/>
    </row>
    <row r="39" spans="1:43" ht="18" customHeight="1" x14ac:dyDescent="0.4">
      <c r="A39" s="299" t="s">
        <v>220</v>
      </c>
      <c r="B39" s="300"/>
      <c r="C39" s="301"/>
      <c r="D39" s="69"/>
      <c r="E39" s="69"/>
      <c r="F39" s="349"/>
      <c r="G39" s="349"/>
      <c r="H39" s="349"/>
      <c r="I39" s="349"/>
      <c r="J39" s="349"/>
      <c r="K39" s="349"/>
      <c r="L39" s="349"/>
      <c r="M39" s="349"/>
      <c r="N39" s="349"/>
      <c r="O39" s="349"/>
      <c r="P39" s="349"/>
      <c r="Q39" s="349"/>
      <c r="R39" s="349"/>
      <c r="S39" s="349"/>
      <c r="T39" s="349"/>
      <c r="U39" s="349"/>
      <c r="V39" s="349"/>
      <c r="W39" s="349"/>
      <c r="X39" s="349"/>
      <c r="Y39" s="349"/>
      <c r="Z39" s="349"/>
      <c r="AA39" s="349"/>
      <c r="AB39" s="349"/>
      <c r="AC39" s="349"/>
      <c r="AD39" s="349"/>
      <c r="AE39" s="349"/>
      <c r="AF39" s="349"/>
      <c r="AG39" s="349"/>
      <c r="AH39" s="349"/>
      <c r="AI39" s="349"/>
      <c r="AJ39" s="292">
        <f t="shared" si="3"/>
        <v>0</v>
      </c>
      <c r="AK39" s="292"/>
      <c r="AL39" s="353"/>
      <c r="AM39" s="353"/>
      <c r="AN39"/>
      <c r="AO39"/>
      <c r="AP39"/>
      <c r="AQ39"/>
    </row>
    <row r="40" spans="1:43" ht="18" customHeight="1" x14ac:dyDescent="0.4">
      <c r="A40" s="299" t="s">
        <v>221</v>
      </c>
      <c r="B40" s="300"/>
      <c r="C40" s="301"/>
      <c r="D40" s="69"/>
      <c r="E40" s="69"/>
      <c r="F40" s="349"/>
      <c r="G40" s="349"/>
      <c r="H40" s="349"/>
      <c r="I40" s="349"/>
      <c r="J40" s="349"/>
      <c r="K40" s="349"/>
      <c r="L40" s="349"/>
      <c r="M40" s="349"/>
      <c r="N40" s="349"/>
      <c r="O40" s="349"/>
      <c r="P40" s="349"/>
      <c r="Q40" s="349"/>
      <c r="R40" s="349"/>
      <c r="S40" s="349"/>
      <c r="T40" s="349"/>
      <c r="U40" s="349"/>
      <c r="V40" s="349"/>
      <c r="W40" s="349"/>
      <c r="X40" s="349"/>
      <c r="Y40" s="349"/>
      <c r="Z40" s="349"/>
      <c r="AA40" s="349"/>
      <c r="AB40" s="349"/>
      <c r="AC40" s="349"/>
      <c r="AD40" s="349"/>
      <c r="AE40" s="349"/>
      <c r="AF40" s="349"/>
      <c r="AG40" s="349"/>
      <c r="AH40" s="349"/>
      <c r="AI40" s="349"/>
      <c r="AJ40" s="292">
        <f t="shared" si="3"/>
        <v>0</v>
      </c>
      <c r="AK40" s="292"/>
      <c r="AL40" s="353"/>
      <c r="AM40" s="353"/>
      <c r="AN40"/>
      <c r="AO40"/>
      <c r="AP40"/>
      <c r="AQ40"/>
    </row>
    <row r="41" spans="1:43" ht="18" customHeight="1" x14ac:dyDescent="0.4">
      <c r="A41" s="299" t="s">
        <v>222</v>
      </c>
      <c r="B41" s="300"/>
      <c r="C41" s="301"/>
      <c r="D41" s="69"/>
      <c r="E41" s="6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349"/>
      <c r="AD41" s="349"/>
      <c r="AE41" s="349"/>
      <c r="AF41" s="349"/>
      <c r="AG41" s="349"/>
      <c r="AH41" s="349"/>
      <c r="AI41" s="349"/>
      <c r="AJ41" s="292">
        <f t="shared" si="3"/>
        <v>0</v>
      </c>
      <c r="AK41" s="292"/>
      <c r="AL41" s="353"/>
      <c r="AM41" s="353"/>
      <c r="AN41"/>
      <c r="AO41"/>
      <c r="AP41"/>
      <c r="AQ41"/>
    </row>
    <row r="42" spans="1:43" ht="18" customHeight="1" x14ac:dyDescent="0.4">
      <c r="A42" s="299" t="s">
        <v>223</v>
      </c>
      <c r="B42" s="300"/>
      <c r="C42" s="301"/>
      <c r="D42" s="69"/>
      <c r="E42" s="69"/>
      <c r="F42" s="349"/>
      <c r="G42" s="349"/>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292">
        <f t="shared" si="3"/>
        <v>0</v>
      </c>
      <c r="AK42" s="292"/>
      <c r="AL42" s="353"/>
      <c r="AM42" s="353"/>
      <c r="AN42"/>
      <c r="AO42"/>
      <c r="AP42"/>
      <c r="AQ42"/>
    </row>
    <row r="43" spans="1:43" ht="18" customHeight="1" x14ac:dyDescent="0.4">
      <c r="A43" s="299" t="s">
        <v>224</v>
      </c>
      <c r="B43" s="300"/>
      <c r="C43" s="301"/>
      <c r="D43" s="69"/>
      <c r="E43" s="69"/>
      <c r="F43" s="349"/>
      <c r="G43" s="349"/>
      <c r="H43" s="349"/>
      <c r="I43" s="349"/>
      <c r="J43" s="349"/>
      <c r="K43" s="349"/>
      <c r="L43" s="349"/>
      <c r="M43" s="349"/>
      <c r="N43" s="349"/>
      <c r="O43" s="349"/>
      <c r="P43" s="349"/>
      <c r="Q43" s="349"/>
      <c r="R43" s="349"/>
      <c r="S43" s="349"/>
      <c r="T43" s="349"/>
      <c r="U43" s="349"/>
      <c r="V43" s="349"/>
      <c r="W43" s="349"/>
      <c r="X43" s="349"/>
      <c r="Y43" s="349"/>
      <c r="Z43" s="349"/>
      <c r="AA43" s="349"/>
      <c r="AB43" s="349"/>
      <c r="AC43" s="349"/>
      <c r="AD43" s="349"/>
      <c r="AE43" s="349"/>
      <c r="AF43" s="349"/>
      <c r="AG43" s="349"/>
      <c r="AH43" s="349"/>
      <c r="AI43" s="349"/>
      <c r="AJ43" s="292">
        <f t="shared" si="3"/>
        <v>0</v>
      </c>
      <c r="AK43" s="292"/>
      <c r="AL43" s="353"/>
      <c r="AM43" s="353"/>
      <c r="AN43"/>
      <c r="AO43"/>
      <c r="AP43"/>
      <c r="AQ43"/>
    </row>
    <row r="44" spans="1:43" ht="18" customHeight="1" x14ac:dyDescent="0.4">
      <c r="A44" s="120"/>
      <c r="B44" s="127" t="s">
        <v>225</v>
      </c>
      <c r="C44" s="122"/>
      <c r="D44" s="69"/>
      <c r="E44" s="69"/>
      <c r="F44" s="349"/>
      <c r="G44" s="349"/>
      <c r="H44" s="349"/>
      <c r="I44" s="349"/>
      <c r="J44" s="349"/>
      <c r="K44" s="349"/>
      <c r="L44" s="349"/>
      <c r="M44" s="349"/>
      <c r="N44" s="349"/>
      <c r="O44" s="349"/>
      <c r="P44" s="349"/>
      <c r="Q44" s="349"/>
      <c r="R44" s="349"/>
      <c r="S44" s="349"/>
      <c r="T44" s="349"/>
      <c r="U44" s="349"/>
      <c r="V44" s="349"/>
      <c r="W44" s="349"/>
      <c r="X44" s="349"/>
      <c r="Y44" s="349"/>
      <c r="Z44" s="349"/>
      <c r="AA44" s="349"/>
      <c r="AB44" s="349"/>
      <c r="AC44" s="349"/>
      <c r="AD44" s="349"/>
      <c r="AE44" s="349"/>
      <c r="AF44" s="349"/>
      <c r="AG44" s="349"/>
      <c r="AH44" s="349"/>
      <c r="AI44" s="349"/>
      <c r="AJ44" s="292">
        <f t="shared" ref="AJ44:AJ45" si="4">SUM(D44:AI44)</f>
        <v>0</v>
      </c>
      <c r="AK44" s="292"/>
      <c r="AL44" s="353"/>
      <c r="AM44" s="353"/>
      <c r="AN44"/>
      <c r="AO44"/>
      <c r="AP44"/>
      <c r="AQ44"/>
    </row>
    <row r="45" spans="1:43" ht="18" customHeight="1" x14ac:dyDescent="0.4">
      <c r="A45" s="120"/>
      <c r="B45" s="354" t="s">
        <v>226</v>
      </c>
      <c r="C45" s="355"/>
      <c r="D45" s="69"/>
      <c r="E45" s="69"/>
      <c r="F45" s="349"/>
      <c r="G45" s="349"/>
      <c r="H45" s="349"/>
      <c r="I45" s="349"/>
      <c r="J45" s="349"/>
      <c r="K45" s="349"/>
      <c r="L45" s="349"/>
      <c r="M45" s="349"/>
      <c r="N45" s="349"/>
      <c r="O45" s="349"/>
      <c r="P45" s="349"/>
      <c r="Q45" s="349"/>
      <c r="R45" s="349"/>
      <c r="S45" s="349"/>
      <c r="T45" s="349"/>
      <c r="U45" s="349"/>
      <c r="V45" s="349"/>
      <c r="W45" s="349"/>
      <c r="X45" s="349"/>
      <c r="Y45" s="349"/>
      <c r="Z45" s="349"/>
      <c r="AA45" s="349"/>
      <c r="AB45" s="349"/>
      <c r="AC45" s="349"/>
      <c r="AD45" s="349"/>
      <c r="AE45" s="349"/>
      <c r="AF45" s="349"/>
      <c r="AG45" s="349"/>
      <c r="AH45" s="349"/>
      <c r="AI45" s="349"/>
      <c r="AJ45" s="292">
        <f t="shared" si="4"/>
        <v>0</v>
      </c>
      <c r="AK45" s="292"/>
      <c r="AL45" s="353"/>
      <c r="AM45" s="353"/>
      <c r="AN45"/>
      <c r="AO45"/>
      <c r="AP45"/>
      <c r="AQ45"/>
    </row>
    <row r="46" spans="1:43" ht="18" customHeight="1" x14ac:dyDescent="0.4">
      <c r="A46" s="348" t="s">
        <v>214</v>
      </c>
      <c r="B46" s="348"/>
      <c r="C46" s="348"/>
      <c r="D46" s="69"/>
      <c r="E46" s="6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292">
        <f>+SUM(D46:AI46)</f>
        <v>0</v>
      </c>
      <c r="AK46" s="292"/>
      <c r="AL46" s="352"/>
      <c r="AM46" s="352"/>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78" t="s">
        <v>172</v>
      </c>
      <c r="B51" s="278"/>
      <c r="C51" s="344" t="e">
        <f>ROUNDDOWN(IF(AL38&lt;=60,1,1+ROUNDUP((AL38-60)/40,0)),1)</f>
        <v>#DIV/0!</v>
      </c>
      <c r="D51" s="344"/>
      <c r="E51" s="344" t="e">
        <f>ROUNDDOWN(IF(AM38&lt;4,AL38/6,IF(AM38&lt;5,AL38/5,AL38/3)),1)</f>
        <v>#DIV/0!</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x14ac:dyDescent="0.4">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x14ac:dyDescent="0.4">
      <c r="A57" s="62"/>
      <c r="B57" s="82" t="s">
        <v>194</v>
      </c>
      <c r="C57" s="325" t="e">
        <f>IF($AK$3="４週",SUMIFS($AK$11:$AK$30,$B$11:$B$30,C53)/4/$AH$5,IF($AK$3="歴月",SUMIFS($AK$11:$AK$30,$B$11:$B$30,C53)/$AL$5,"記載する期間を選択してください"))</f>
        <v>#DIV/0!</v>
      </c>
      <c r="D57" s="333"/>
      <c r="E57" s="325" t="e">
        <f>IF($AK$3="４週",SUMIFS($AK$11:$AK$30,$B$11:$B$30,E53)/4/$AH$5,IF($AK$3="歴月",SUMIFS($AK$11:$AK$30,$B$11:$B$30,E53)/$AL$5,"記載する期間を選択してください"))</f>
        <v>#DIV/0!</v>
      </c>
      <c r="F57" s="326"/>
      <c r="G57" s="326"/>
      <c r="H57" s="333"/>
      <c r="I57" s="325" t="e">
        <f>IF($AK$3="４週",SUMIFS($AK$11:$AK$30,$B$11:$B$30,I53)/4/$AH$5,IF($AK$3="歴月",SUMIFS($AK$11:$AK$30,$B$11:$B$30,I53)/$AL$5,"記載する期間を選択してください"))</f>
        <v>#DIV/0!</v>
      </c>
      <c r="J57" s="326"/>
      <c r="K57" s="326"/>
      <c r="L57" s="326"/>
      <c r="M57" s="326"/>
      <c r="N57" s="333"/>
      <c r="O57" s="325" t="e">
        <f>IF($AK$3="４週",SUMIFS($AK$11:$AK$30,$B$11:$B$30,O53)/4/$AH$5,IF($AK$3="歴月",SUMIFS($AK$11:$AK$30,$B$11:$B$30,O53)/$AL$5,"記載する期間を選択してください"))</f>
        <v>#DIV/0!</v>
      </c>
      <c r="P57" s="326"/>
      <c r="Q57" s="326"/>
      <c r="R57" s="326"/>
      <c r="S57" s="326"/>
      <c r="T57" s="333"/>
      <c r="U57" s="325" t="e">
        <f>IF($AK$3="４週",SUMIFS($AK$11:$AK$30,$B$11:$B$30,U53)/4/$AH$5,IF($AK$3="歴月",SUMIFS($AK$11:$AK$30,$B$11:$B$30,U53)/$AL$5,"記載する期間を選択してください"))</f>
        <v>#DIV/0!</v>
      </c>
      <c r="V57" s="326"/>
      <c r="W57" s="326"/>
      <c r="X57" s="326"/>
      <c r="Y57" s="326"/>
      <c r="Z57" s="333"/>
      <c r="AA57" s="325" t="e">
        <f>IF($AK$3="４週",SUMIFS($AK$11:$AK$30,$B$11:$B$30,AA53)/4/$AH$5,IF($AK$3="歴月",SUMIFS($AK$11:$AK$30,$B$11:$B$30,AA53)/$AL$5,"記載する期間を選択してください"))</f>
        <v>#DIV/0!</v>
      </c>
      <c r="AB57" s="326"/>
      <c r="AC57" s="326"/>
      <c r="AD57" s="326"/>
      <c r="AE57" s="326"/>
      <c r="AF57" s="333"/>
      <c r="AG57" s="325" t="e">
        <f>IF($AK$3="４週",SUMIFS($AK$11:$AK$30,$B$11:$B$30,AG53)/4/$AH$5,IF($AK$3="歴月",SUMIFS($AK$11:$AK$30,$B$11:$B$30,AG53)/$AL$5,"記載する期間を選択してください"))</f>
        <v>#DIV/0!</v>
      </c>
      <c r="AH57" s="326"/>
      <c r="AI57" s="326"/>
      <c r="AJ57" s="326"/>
      <c r="AK57" s="333"/>
      <c r="AL57" s="325" t="e">
        <f>IF($AK$3="４週",SUMIFS($AK$11:$AK$30,$B$11:$B$30,AL53)/4/$AH$5,IF($AK$3="歴月",SUMIFS($AK$11:$AK$30,$B$11:$B$30,AL53)/$AL$5,"記載する期間を選択してください"))</f>
        <v>#DIV/0!</v>
      </c>
      <c r="AM57" s="333"/>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9" t="s">
        <v>126</v>
      </c>
      <c r="D66" s="279"/>
      <c r="E66" s="279"/>
      <c r="F66" s="60"/>
      <c r="G66" s="60"/>
    </row>
    <row r="67" spans="1:7" ht="15" customHeight="1" x14ac:dyDescent="0.4">
      <c r="A67" s="60"/>
      <c r="B67" s="97" t="s">
        <v>127</v>
      </c>
      <c r="C67" s="292" t="s">
        <v>128</v>
      </c>
      <c r="D67" s="292"/>
      <c r="E67" s="292"/>
      <c r="F67" s="60"/>
      <c r="G67" s="60"/>
    </row>
    <row r="68" spans="1:7" ht="15" customHeight="1" x14ac:dyDescent="0.4">
      <c r="A68" s="60"/>
      <c r="B68" s="97" t="s">
        <v>129</v>
      </c>
      <c r="C68" s="292" t="s">
        <v>130</v>
      </c>
      <c r="D68" s="292"/>
      <c r="E68" s="292"/>
      <c r="F68" s="60"/>
      <c r="G68" s="60"/>
    </row>
    <row r="69" spans="1:7" ht="15" customHeight="1" x14ac:dyDescent="0.4">
      <c r="A69" s="60"/>
      <c r="B69" s="97" t="s">
        <v>131</v>
      </c>
      <c r="C69" s="292" t="s">
        <v>132</v>
      </c>
      <c r="D69" s="292"/>
      <c r="E69" s="292"/>
      <c r="F69" s="60"/>
      <c r="G69" s="60"/>
    </row>
    <row r="70" spans="1:7" ht="15" customHeight="1" x14ac:dyDescent="0.4">
      <c r="A70" s="60"/>
      <c r="B70" s="97" t="s">
        <v>133</v>
      </c>
      <c r="C70" s="292" t="s">
        <v>134</v>
      </c>
      <c r="D70" s="292"/>
      <c r="E70" s="292"/>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topLeftCell="A7" zoomScaleNormal="100" zoomScaleSheetLayoutView="100" workbookViewId="0">
      <selection activeCell="AH5" sqref="AH5:AJ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x14ac:dyDescent="0.4">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x14ac:dyDescent="0.4">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x14ac:dyDescent="0.4">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x14ac:dyDescent="0.4">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x14ac:dyDescent="0.4">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x14ac:dyDescent="0.4">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9" t="s">
        <v>126</v>
      </c>
      <c r="D43" s="279"/>
      <c r="E43" s="279"/>
      <c r="F43" s="60"/>
      <c r="G43" s="60"/>
    </row>
    <row r="44" spans="1:39" ht="15" customHeight="1" x14ac:dyDescent="0.4">
      <c r="A44" s="60"/>
      <c r="B44" s="97" t="s">
        <v>127</v>
      </c>
      <c r="C44" s="292" t="s">
        <v>128</v>
      </c>
      <c r="D44" s="292"/>
      <c r="E44" s="292"/>
      <c r="F44" s="60"/>
      <c r="G44" s="60"/>
    </row>
    <row r="45" spans="1:39" ht="15" customHeight="1" x14ac:dyDescent="0.4">
      <c r="A45" s="60"/>
      <c r="B45" s="97" t="s">
        <v>129</v>
      </c>
      <c r="C45" s="292" t="s">
        <v>130</v>
      </c>
      <c r="D45" s="292"/>
      <c r="E45" s="292"/>
      <c r="F45" s="60"/>
      <c r="G45" s="60"/>
    </row>
    <row r="46" spans="1:39" ht="15" customHeight="1" x14ac:dyDescent="0.4">
      <c r="A46" s="60"/>
      <c r="B46" s="97" t="s">
        <v>131</v>
      </c>
      <c r="C46" s="292" t="s">
        <v>132</v>
      </c>
      <c r="D46" s="292"/>
      <c r="E46" s="292"/>
      <c r="F46" s="60"/>
      <c r="G46" s="60"/>
    </row>
    <row r="47" spans="1:39" ht="15" customHeight="1" x14ac:dyDescent="0.4">
      <c r="A47" s="60"/>
      <c r="B47" s="97" t="s">
        <v>133</v>
      </c>
      <c r="C47" s="292" t="s">
        <v>134</v>
      </c>
      <c r="D47" s="292"/>
      <c r="E47" s="292"/>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34</vt:i4>
      </vt:variant>
      <vt:variant>
        <vt:lpstr>名前付き一覧</vt:lpstr>
      </vt:variant>
      <vt:variant>
        <vt:i4>67</vt:i4>
      </vt:variant>
    </vt:vector>
  </HeadingPairs>
  <TitlesOfParts>
    <vt:vector baseType="lpstr" size="101">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2026-01-28T23:59:14Z</dcterms:modified>
</cp:coreProperties>
</file>