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目次" sheetId="1" r:id="rId1"/>
    <sheet name="表12-1" sheetId="14" r:id="rId2"/>
    <sheet name="表12-2" sheetId="15" r:id="rId3"/>
    <sheet name="表12-3" sheetId="16" r:id="rId4"/>
    <sheet name="表12-4" sheetId="17" r:id="rId5"/>
    <sheet name="表12-5" sheetId="18" r:id="rId6"/>
    <sheet name="表12-6" sheetId="19" r:id="rId7"/>
    <sheet name="表12-7" sheetId="20" r:id="rId8"/>
    <sheet name="表12-8" sheetId="21" r:id="rId9"/>
    <sheet name="表12-9" sheetId="22" r:id="rId10"/>
    <sheet name="表12-10" sheetId="23" r:id="rId11"/>
    <sheet name="表12-11" sheetId="24" r:id="rId12"/>
    <sheet name="表12-12" sheetId="25" r:id="rId13"/>
  </sheets>
  <definedNames>
    <definedName name="_xlnm.Print_Area" localSheetId="11">'表12-11'!$A$1:$S$28</definedName>
    <definedName name="_xlnm.Print_Area" localSheetId="12">'表12-12'!$A$1:$D$28</definedName>
    <definedName name="_xlnm.Print_Area" localSheetId="3">'表12-3'!$A$1:$G$15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4" l="1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D9" i="18" l="1"/>
  <c r="E9" i="18"/>
  <c r="F9" i="18"/>
  <c r="G9" i="18"/>
  <c r="I9" i="18"/>
  <c r="N10" i="18"/>
  <c r="E12" i="18"/>
  <c r="D12" i="18" s="1"/>
  <c r="F12" i="18"/>
  <c r="G12" i="18"/>
  <c r="I12" i="18"/>
  <c r="E13" i="18"/>
  <c r="F13" i="18"/>
  <c r="D13" i="18" s="1"/>
  <c r="G13" i="18"/>
  <c r="I13" i="18"/>
  <c r="G18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G34" i="17"/>
  <c r="I34" i="17"/>
  <c r="K34" i="17"/>
  <c r="O34" i="17"/>
  <c r="Q34" i="17"/>
  <c r="Y34" i="17"/>
  <c r="D12" i="14"/>
  <c r="E12" i="14"/>
  <c r="F12" i="14"/>
  <c r="G12" i="14"/>
  <c r="H12" i="14"/>
  <c r="I12" i="14"/>
</calcChain>
</file>

<file path=xl/sharedStrings.xml><?xml version="1.0" encoding="utf-8"?>
<sst xmlns="http://schemas.openxmlformats.org/spreadsheetml/2006/main" count="700" uniqueCount="317">
  <si>
    <t>１２．社会保障・労働</t>
    <rPh sb="3" eb="5">
      <t>シャカイ</t>
    </rPh>
    <rPh sb="5" eb="7">
      <t>ホショウ</t>
    </rPh>
    <rPh sb="8" eb="10">
      <t>ロウドウ</t>
    </rPh>
    <phoneticPr fontId="2"/>
  </si>
  <si>
    <t>内　　　容</t>
    <rPh sb="0" eb="1">
      <t>ナイ</t>
    </rPh>
    <rPh sb="4" eb="5">
      <t>カタチ</t>
    </rPh>
    <phoneticPr fontId="2"/>
  </si>
  <si>
    <t>１２－５  保育所の数、組織、従業者数、入所児童数及び保育日数</t>
  </si>
  <si>
    <t>１２－６  障害者手帳の所持者数</t>
  </si>
  <si>
    <t>１２－７  福祉医療給付の受給者数、受診件数及び医療費</t>
  </si>
  <si>
    <t>１２－８  社会福祉施設等の種類別施設数及び収容定員</t>
  </si>
  <si>
    <t>１２－９  介護保険サービス事業者数</t>
  </si>
  <si>
    <t>資料　市市民生活部国民健康保険課</t>
  </si>
  <si>
    <t>支給額</t>
  </si>
  <si>
    <t>件　数</t>
  </si>
  <si>
    <t>費用額</t>
  </si>
  <si>
    <t>出産育児一時金</t>
  </si>
  <si>
    <t>葬　祭　費</t>
  </si>
  <si>
    <t>療養費等</t>
  </si>
  <si>
    <t>療養の給付等</t>
  </si>
  <si>
    <t>被保険者数</t>
  </si>
  <si>
    <t>加入世帯</t>
  </si>
  <si>
    <t>区　分</t>
    <rPh sb="0" eb="1">
      <t>ク</t>
    </rPh>
    <rPh sb="2" eb="3">
      <t>フン</t>
    </rPh>
    <phoneticPr fontId="2"/>
  </si>
  <si>
    <t>そ　の　他　の　給　付</t>
    <rPh sb="4" eb="5">
      <t>タ</t>
    </rPh>
    <rPh sb="8" eb="9">
      <t>キュウ</t>
    </rPh>
    <rPh sb="10" eb="11">
      <t>ヅケ</t>
    </rPh>
    <phoneticPr fontId="2"/>
  </si>
  <si>
    <t>高額療養費</t>
    <rPh sb="0" eb="2">
      <t>コウガク</t>
    </rPh>
    <rPh sb="2" eb="5">
      <t>リョウヨウヒ</t>
    </rPh>
    <phoneticPr fontId="2"/>
  </si>
  <si>
    <t>医　療　給　付　(保険者負担+被保険者自己負担等）</t>
    <rPh sb="9" eb="11">
      <t>ホケン</t>
    </rPh>
    <rPh sb="11" eb="12">
      <t>ジャ</t>
    </rPh>
    <rPh sb="12" eb="14">
      <t>フタン</t>
    </rPh>
    <rPh sb="15" eb="19">
      <t>ヒホケンシャ</t>
    </rPh>
    <rPh sb="19" eb="21">
      <t>ジコ</t>
    </rPh>
    <rPh sb="21" eb="23">
      <t>フタン</t>
    </rPh>
    <rPh sb="23" eb="24">
      <t>トウ</t>
    </rPh>
    <phoneticPr fontId="2"/>
  </si>
  <si>
    <t>（金額単位　　千円）</t>
  </si>
  <si>
    <t>　この表の加入世帯と被保険者数は、各年度の平均です。
　ただし、会計所属区分の変更により、平成１４年度より療養給付費のみ３月診療分～２月診療分計です。</t>
    <rPh sb="32" eb="34">
      <t>カイケイ</t>
    </rPh>
    <rPh sb="34" eb="36">
      <t>ショゾク</t>
    </rPh>
    <rPh sb="36" eb="38">
      <t>クブン</t>
    </rPh>
    <rPh sb="39" eb="41">
      <t>ヘンコウ</t>
    </rPh>
    <rPh sb="45" eb="47">
      <t>ヘイセイ</t>
    </rPh>
    <rPh sb="49" eb="51">
      <t>ネンド</t>
    </rPh>
    <rPh sb="53" eb="55">
      <t>リョウヨウ</t>
    </rPh>
    <rPh sb="55" eb="57">
      <t>キュウフ</t>
    </rPh>
    <rPh sb="57" eb="58">
      <t>ヒ</t>
    </rPh>
    <rPh sb="61" eb="62">
      <t>ガツ</t>
    </rPh>
    <rPh sb="62" eb="64">
      <t>シンリョウ</t>
    </rPh>
    <rPh sb="64" eb="65">
      <t>ブン</t>
    </rPh>
    <rPh sb="67" eb="68">
      <t>ガツ</t>
    </rPh>
    <rPh sb="68" eb="70">
      <t>シンリョウ</t>
    </rPh>
    <rPh sb="70" eb="71">
      <t>ブン</t>
    </rPh>
    <rPh sb="71" eb="72">
      <t>ケイ</t>
    </rPh>
    <phoneticPr fontId="2"/>
  </si>
  <si>
    <t>１２－１  国民健康保険の加入世帯、被保険者数及び給付件数・金額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</si>
  <si>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phoneticPr fontId="2"/>
  </si>
  <si>
    <t>金　額</t>
  </si>
  <si>
    <t>受給者数</t>
    <phoneticPr fontId="2"/>
  </si>
  <si>
    <t>（遺族基礎、母子、準母子、遺児、寡婦）</t>
  </si>
  <si>
    <t>（障害基礎、旧障害）</t>
  </si>
  <si>
    <t>（老齢基礎、老齢、通算老齢、５年）</t>
  </si>
  <si>
    <t>老齢福祉年金</t>
    <phoneticPr fontId="2"/>
  </si>
  <si>
    <t>遺族基礎年金</t>
    <phoneticPr fontId="2"/>
  </si>
  <si>
    <t>障害年金</t>
    <phoneticPr fontId="2"/>
  </si>
  <si>
    <t>老齢年金</t>
    <phoneticPr fontId="2"/>
  </si>
  <si>
    <t>総　数</t>
    <phoneticPr fontId="2"/>
  </si>
  <si>
    <t>（金額単位　千円）</t>
    <phoneticPr fontId="2"/>
  </si>
  <si>
    <t>　この表は、各年度末現在（年度途中までのものを含む）です。年金額については、千円未満を四捨五入しているので必ずしも総数と一致しません。</t>
    <rPh sb="57" eb="59">
      <t>ソウスウ</t>
    </rPh>
    <rPh sb="60" eb="62">
      <t>イッチ</t>
    </rPh>
    <phoneticPr fontId="2"/>
  </si>
  <si>
    <t>１２－２　国民年金の受給者数及び年金額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</si>
  <si>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rPh sb="27" eb="28">
      <t>シラ</t>
    </rPh>
    <phoneticPr fontId="2"/>
  </si>
  <si>
    <t>（６０歳以上）</t>
  </si>
  <si>
    <t>高齢任意</t>
  </si>
  <si>
    <t>任　意</t>
  </si>
  <si>
    <t>強　制</t>
  </si>
  <si>
    <t>総　数</t>
  </si>
  <si>
    <t>第３号                 被保険者</t>
    <phoneticPr fontId="2"/>
  </si>
  <si>
    <t>第  １  号  被  保  険  者</t>
    <phoneticPr fontId="2"/>
  </si>
  <si>
    <t>　この表の被保険者数は、各年度末現在の数です。</t>
    <phoneticPr fontId="2"/>
  </si>
  <si>
    <t>　</t>
  </si>
  <si>
    <t>１２－３  国民年金の被保険者数</t>
    <phoneticPr fontId="2"/>
  </si>
  <si>
    <t>資料　市福祉推進部生活福祉課</t>
    <rPh sb="6" eb="8">
      <t>スイシン</t>
    </rPh>
    <phoneticPr fontId="2"/>
  </si>
  <si>
    <t xml:space="preserve"> 31年 </t>
    <phoneticPr fontId="2"/>
  </si>
  <si>
    <t xml:space="preserve"> 月 </t>
  </si>
  <si>
    <t>年度</t>
    <rPh sb="0" eb="1">
      <t>ネンド</t>
    </rPh>
    <phoneticPr fontId="2"/>
  </si>
  <si>
    <t>平成20</t>
    <rPh sb="0" eb="1">
      <t>ヘイセイ</t>
    </rPh>
    <phoneticPr fontId="2"/>
  </si>
  <si>
    <t>金　額</t>
    <rPh sb="0" eb="1">
      <t>キン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</si>
  <si>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</si>
  <si>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人　数</t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</si>
  <si>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</si>
  <si>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</si>
  <si>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施設事務費</t>
    <phoneticPr fontId="2"/>
  </si>
  <si>
    <t>葬祭扶助</t>
    <phoneticPr fontId="2"/>
  </si>
  <si>
    <t>生業扶助</t>
    <phoneticPr fontId="2"/>
  </si>
  <si>
    <t>出産扶助</t>
    <phoneticPr fontId="2"/>
  </si>
  <si>
    <t>医療扶助</t>
    <phoneticPr fontId="2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</si>
  <si>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2"/>
  </si>
  <si>
    <t>教育扶助</t>
    <rPh sb="0" eb="1">
      <t>キョウ</t>
    </rPh>
    <rPh sb="1" eb="2">
      <t>イク</t>
    </rPh>
    <rPh sb="2" eb="3">
      <t>タス</t>
    </rPh>
    <rPh sb="3" eb="4">
      <t>スケ</t>
    </rPh>
    <phoneticPr fontId="2"/>
  </si>
  <si>
    <t>住宅扶助</t>
    <phoneticPr fontId="2"/>
  </si>
  <si>
    <t>生活扶助</t>
    <phoneticPr fontId="2"/>
  </si>
  <si>
    <t>種　　　　　　　      類      　　　　　　　別      　　　　　　　支      　　　　　　　給      　　　　　　　人      　　　　　　　数      　　　　　　　・      　　　　　　　金      　　　　　　　額 　　　　　　　　</t>
    <phoneticPr fontId="2"/>
  </si>
  <si>
    <t>被保護      実人数</t>
    <phoneticPr fontId="2"/>
  </si>
  <si>
    <t>被保護      実世帯数</t>
    <phoneticPr fontId="2"/>
  </si>
  <si>
    <t>　平成30年6月より「進学準備支援金」が開始されました。</t>
    <rPh sb="1" eb="3">
      <t>ヘイセイ</t>
    </rPh>
    <rPh sb="5" eb="6">
      <t>ネン</t>
    </rPh>
    <rPh sb="7" eb="8">
      <t>ガツ</t>
    </rPh>
    <rPh sb="11" eb="13">
      <t>シンガク</t>
    </rPh>
    <rPh sb="13" eb="15">
      <t>ジュンビ</t>
    </rPh>
    <rPh sb="15" eb="17">
      <t>シエン</t>
    </rPh>
    <rPh sb="20" eb="22">
      <t>カイシ</t>
    </rPh>
    <phoneticPr fontId="2"/>
  </si>
  <si>
    <t>　平成26年7月より「就労自立給付金」が開始されました。</t>
    <rPh sb="1" eb="3">
      <t>ヘイセイ</t>
    </rPh>
    <rPh sb="5" eb="6">
      <t>ネン</t>
    </rPh>
    <rPh sb="7" eb="8">
      <t>ガツ</t>
    </rPh>
    <rPh sb="20" eb="22">
      <t>カイシ</t>
    </rPh>
    <phoneticPr fontId="2"/>
  </si>
  <si>
    <t>（金額単位　円）</t>
    <phoneticPr fontId="2"/>
  </si>
  <si>
    <t>　この表で総数の人数、金額については、各扶助別に取扱った人数、金額の合計です。一時援護費（法外援護）は除きます。</t>
    <rPh sb="39" eb="41">
      <t>イチジ</t>
    </rPh>
    <rPh sb="41" eb="43">
      <t>エンゴ</t>
    </rPh>
    <rPh sb="43" eb="44">
      <t>ヒ</t>
    </rPh>
    <rPh sb="45" eb="47">
      <t>ホウガイ</t>
    </rPh>
    <rPh sb="47" eb="49">
      <t>エンゴ</t>
    </rPh>
    <rPh sb="51" eb="52">
      <t>ノゾ</t>
    </rPh>
    <phoneticPr fontId="2"/>
  </si>
  <si>
    <t>１２－４　生活保護の世帯数、人数及び支給金額</t>
    <phoneticPr fontId="2"/>
  </si>
  <si>
    <t>○平成27年度より市町村民税が利用者負担額の算定基準となったため、所得税課税世帯数は集計していません。</t>
    <rPh sb="1" eb="3">
      <t>ヘイセイ</t>
    </rPh>
    <rPh sb="5" eb="7">
      <t>ネンド</t>
    </rPh>
    <rPh sb="9" eb="12">
      <t>シチョウソン</t>
    </rPh>
    <rPh sb="12" eb="13">
      <t>ミン</t>
    </rPh>
    <rPh sb="13" eb="14">
      <t>ゼイ</t>
    </rPh>
    <rPh sb="15" eb="18">
      <t>リヨウシャ</t>
    </rPh>
    <rPh sb="18" eb="20">
      <t>フタン</t>
    </rPh>
    <rPh sb="20" eb="21">
      <t>ガク</t>
    </rPh>
    <rPh sb="22" eb="24">
      <t>サンテイ</t>
    </rPh>
    <rPh sb="24" eb="26">
      <t>キジュン</t>
    </rPh>
    <rPh sb="33" eb="35">
      <t>ショトク</t>
    </rPh>
    <rPh sb="35" eb="36">
      <t>ゼイ</t>
    </rPh>
    <rPh sb="36" eb="38">
      <t>カゼイ</t>
    </rPh>
    <rPh sb="38" eb="40">
      <t>セタイ</t>
    </rPh>
    <rPh sb="40" eb="41">
      <t>スウ</t>
    </rPh>
    <rPh sb="42" eb="44">
      <t>シュウケイ</t>
    </rPh>
    <phoneticPr fontId="2"/>
  </si>
  <si>
    <t>○平成27年の数値から「子ども・子育て支援新制度」が施行されたことにより、認定こども園を除いて集計しています。</t>
    <rPh sb="1" eb="3">
      <t>ヘイセイ</t>
    </rPh>
    <rPh sb="5" eb="6">
      <t>ネン</t>
    </rPh>
    <rPh sb="7" eb="9">
      <t>スウチ</t>
    </rPh>
    <rPh sb="12" eb="13">
      <t>コ</t>
    </rPh>
    <rPh sb="16" eb="18">
      <t>コソダ</t>
    </rPh>
    <rPh sb="19" eb="21">
      <t>シエン</t>
    </rPh>
    <rPh sb="21" eb="24">
      <t>シンセイド</t>
    </rPh>
    <rPh sb="26" eb="28">
      <t>セコウ</t>
    </rPh>
    <rPh sb="37" eb="39">
      <t>ニンテイ</t>
    </rPh>
    <rPh sb="42" eb="43">
      <t>エン</t>
    </rPh>
    <rPh sb="44" eb="45">
      <t>ノゾ</t>
    </rPh>
    <rPh sb="47" eb="49">
      <t>シュウケイ</t>
    </rPh>
    <phoneticPr fontId="2"/>
  </si>
  <si>
    <t>資料　市こども未来部こども未来課</t>
    <rPh sb="7" eb="9">
      <t>ミライ</t>
    </rPh>
    <rPh sb="9" eb="10">
      <t>ブ</t>
    </rPh>
    <rPh sb="13" eb="15">
      <t>ミライ</t>
    </rPh>
    <rPh sb="15" eb="16">
      <t>カ</t>
    </rPh>
    <phoneticPr fontId="2"/>
  </si>
  <si>
    <t>-</t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</si>
  <si>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</si>
  <si>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-</t>
  </si>
  <si>
    <t>平成27年度</t>
    <rPh sb="0" eb="1">
      <t>ヘイセイ</t>
    </rPh>
    <rPh sb="3" eb="4">
      <t>ネン</t>
    </rPh>
    <rPh sb="4" eb="5">
      <t>ド</t>
    </rPh>
    <phoneticPr fontId="2"/>
  </si>
  <si>
    <t>課税世帯</t>
  </si>
  <si>
    <t>課税世帯</t>
    <phoneticPr fontId="2"/>
  </si>
  <si>
    <t>前年度非課税世帯</t>
  </si>
  <si>
    <t>従業員</t>
    <phoneticPr fontId="2"/>
  </si>
  <si>
    <t>臨　時</t>
  </si>
  <si>
    <t>正保育士</t>
    <rPh sb="1" eb="4">
      <t>ホイクシ</t>
    </rPh>
    <phoneticPr fontId="2"/>
  </si>
  <si>
    <t>保育日数</t>
    <phoneticPr fontId="2"/>
  </si>
  <si>
    <t>所得税</t>
    <phoneticPr fontId="2"/>
  </si>
  <si>
    <t>前年度市民税の</t>
    <phoneticPr fontId="2"/>
  </si>
  <si>
    <t>生活保護世帯、</t>
  </si>
  <si>
    <t>３歳以上</t>
  </si>
  <si>
    <t>３歳未満</t>
  </si>
  <si>
    <t>収容定員</t>
  </si>
  <si>
    <t>その他の</t>
  </si>
  <si>
    <t>用務員</t>
  </si>
  <si>
    <t>調理師</t>
  </si>
  <si>
    <t>保育士</t>
    <rPh sb="0" eb="1">
      <t>タモツ</t>
    </rPh>
    <rPh sb="1" eb="2">
      <t>イク</t>
    </rPh>
    <rPh sb="2" eb="3">
      <t>シ</t>
    </rPh>
    <phoneticPr fontId="2"/>
  </si>
  <si>
    <t>法人・団体</t>
  </si>
  <si>
    <t>市　立</t>
  </si>
  <si>
    <t>入所児童の種類別世帯数</t>
    <rPh sb="8" eb="11">
      <t>セタイスウ</t>
    </rPh>
    <phoneticPr fontId="2"/>
  </si>
  <si>
    <t>年齢別入所児童数</t>
    <phoneticPr fontId="2"/>
  </si>
  <si>
    <t>従　　　業　　　者　　　数</t>
  </si>
  <si>
    <t>保育所数</t>
    <phoneticPr fontId="2"/>
  </si>
  <si>
    <t>　この表は、各年4月1日現在のもので、児童福祉法に基づくものです。</t>
    <phoneticPr fontId="2"/>
  </si>
  <si>
    <t>１２－５  保育所の数、組織、従業者数、入所児童数及び保育日数</t>
    <phoneticPr fontId="2"/>
  </si>
  <si>
    <t>資料　市福祉推進部障がい福祉課</t>
    <rPh sb="6" eb="8">
      <t>スイシン</t>
    </rPh>
    <rPh sb="9" eb="10">
      <t>ショウ</t>
    </rPh>
    <rPh sb="12" eb="14">
      <t>フクシ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</si>
  <si>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</si>
  <si>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</si>
  <si>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</si>
  <si>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総数</t>
    <rPh sb="0" eb="2">
      <t>ソウスウ</t>
    </rPh>
    <phoneticPr fontId="2"/>
  </si>
  <si>
    <t>中軽度</t>
  </si>
  <si>
    <t>重　度</t>
  </si>
  <si>
    <t>６級</t>
    <rPh sb="1" eb="2">
      <t>キュウ</t>
    </rPh>
    <phoneticPr fontId="2"/>
  </si>
  <si>
    <t>５級</t>
    <rPh sb="1" eb="2">
      <t>キュウ</t>
    </rPh>
    <phoneticPr fontId="2"/>
  </si>
  <si>
    <t>４級</t>
    <rPh sb="1" eb="2">
      <t>キュウ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</si>
  <si>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</si>
  <si>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療  育  手  帳</t>
    <phoneticPr fontId="2"/>
  </si>
  <si>
    <t>身    体    障    害    者    手    帳</t>
    <phoneticPr fontId="2"/>
  </si>
  <si>
    <t>　この表は、各年度末現在のものです。</t>
    <rPh sb="7" eb="10">
      <t>ネンドマツ</t>
    </rPh>
    <phoneticPr fontId="2"/>
  </si>
  <si>
    <t>１２－６  障害者手帳の所持者数</t>
    <phoneticPr fontId="2"/>
  </si>
  <si>
    <t>　　　※平成２２年度より、母子家庭等から親子健やか（父子、母子家庭等）へ変更になりました。</t>
    <rPh sb="4" eb="6">
      <t>ヘイセイ</t>
    </rPh>
    <rPh sb="8" eb="10">
      <t>ネンド</t>
    </rPh>
    <rPh sb="13" eb="15">
      <t>ボシ</t>
    </rPh>
    <rPh sb="15" eb="17">
      <t>カテイ</t>
    </rPh>
    <rPh sb="17" eb="18">
      <t>トウ</t>
    </rPh>
    <rPh sb="20" eb="22">
      <t>オヤコ</t>
    </rPh>
    <rPh sb="22" eb="23">
      <t>スコ</t>
    </rPh>
    <rPh sb="26" eb="28">
      <t>フシ</t>
    </rPh>
    <rPh sb="29" eb="31">
      <t>ボシ</t>
    </rPh>
    <rPh sb="31" eb="33">
      <t>カテイ</t>
    </rPh>
    <rPh sb="33" eb="34">
      <t>トウ</t>
    </rPh>
    <rPh sb="36" eb="38">
      <t>ヘンコウ</t>
    </rPh>
    <phoneticPr fontId="2"/>
  </si>
  <si>
    <t>　　　※平成２１年度より、乳幼児医療からこども医療へ変更になりました。</t>
    <rPh sb="4" eb="6">
      <t>ヘイセイ</t>
    </rPh>
    <rPh sb="8" eb="10">
      <t>ネンド</t>
    </rPh>
    <rPh sb="13" eb="16">
      <t>ニュウヨウジ</t>
    </rPh>
    <rPh sb="16" eb="18">
      <t>イリョウ</t>
    </rPh>
    <rPh sb="23" eb="25">
      <t>イリョウ</t>
    </rPh>
    <rPh sb="26" eb="28">
      <t>ヘンコウ</t>
    </rPh>
    <phoneticPr fontId="2"/>
  </si>
  <si>
    <t>資料　市こども未来部家庭支援課</t>
    <rPh sb="7" eb="9">
      <t>ミライ</t>
    </rPh>
    <rPh sb="9" eb="10">
      <t>ブ</t>
    </rPh>
    <rPh sb="10" eb="12">
      <t>カテイ</t>
    </rPh>
    <rPh sb="12" eb="14">
      <t>シエン</t>
    </rPh>
    <rPh sb="14" eb="15">
      <t>カ</t>
    </rPh>
    <phoneticPr fontId="2"/>
  </si>
  <si>
    <t>30</t>
    <phoneticPr fontId="2"/>
  </si>
  <si>
    <t>29</t>
  </si>
  <si>
    <t>28</t>
  </si>
  <si>
    <t>27</t>
    <phoneticPr fontId="2"/>
  </si>
  <si>
    <t>医療費</t>
  </si>
  <si>
    <t>受診件数</t>
  </si>
  <si>
    <t>受給者数</t>
  </si>
  <si>
    <t>親 子 健 や か（父 子、母 子 家 庭 等 ）</t>
    <rPh sb="0" eb="1">
      <t>オヤ</t>
    </rPh>
    <rPh sb="2" eb="3">
      <t>コ</t>
    </rPh>
    <rPh sb="4" eb="5">
      <t>スコ</t>
    </rPh>
    <rPh sb="10" eb="11">
      <t>チチ</t>
    </rPh>
    <rPh sb="12" eb="13">
      <t>コ</t>
    </rPh>
    <phoneticPr fontId="2"/>
  </si>
  <si>
    <t>こ  ど  も  医  療</t>
    <phoneticPr fontId="2"/>
  </si>
  <si>
    <t>重度心身障がい（児）者</t>
    <phoneticPr fontId="2"/>
  </si>
  <si>
    <t>　この表の受給者数は、各年度末現在の数です。</t>
    <rPh sb="11" eb="15">
      <t>カクネンドマツ</t>
    </rPh>
    <rPh sb="15" eb="17">
      <t>ゲンザイ</t>
    </rPh>
    <phoneticPr fontId="2"/>
  </si>
  <si>
    <t>１２－７  福祉医療給付の受給者数、受診件数及び医療費</t>
    <phoneticPr fontId="2"/>
  </si>
  <si>
    <t>資料　市福祉推進部長寿支援課、障がい福祉課、こども未来部こども未来課</t>
    <rPh sb="3" eb="4">
      <t>シ</t>
    </rPh>
    <rPh sb="6" eb="8">
      <t>スイシン</t>
    </rPh>
    <rPh sb="9" eb="11">
      <t>チョウジュ</t>
    </rPh>
    <rPh sb="11" eb="13">
      <t>シエン</t>
    </rPh>
    <rPh sb="13" eb="14">
      <t>カ</t>
    </rPh>
    <rPh sb="15" eb="16">
      <t>ショウ</t>
    </rPh>
    <rPh sb="18" eb="20">
      <t>フクシ</t>
    </rPh>
    <rPh sb="20" eb="21">
      <t>カ</t>
    </rPh>
    <rPh sb="25" eb="27">
      <t>ミライ</t>
    </rPh>
    <rPh sb="27" eb="28">
      <t>ブ</t>
    </rPh>
    <rPh sb="31" eb="33">
      <t>ミライ</t>
    </rPh>
    <rPh sb="33" eb="34">
      <t>カ</t>
    </rPh>
    <phoneticPr fontId="2"/>
  </si>
  <si>
    <t>　　　障害者就業・生活支援センター</t>
    <rPh sb="3" eb="6">
      <t>ショウガイシャ</t>
    </rPh>
    <rPh sb="6" eb="8">
      <t>シュウギョウ</t>
    </rPh>
    <rPh sb="9" eb="11">
      <t>セイカツ</t>
    </rPh>
    <rPh sb="11" eb="13">
      <t>シエン</t>
    </rPh>
    <phoneticPr fontId="2"/>
  </si>
  <si>
    <t>　　　母子福祉センター</t>
    <rPh sb="5" eb="7">
      <t>フクシ</t>
    </rPh>
    <phoneticPr fontId="2"/>
  </si>
  <si>
    <t>　  そ　　の　　他</t>
  </si>
  <si>
    <t>　　</t>
  </si>
  <si>
    <t>　　　聴覚障がい者情報支援センター</t>
    <rPh sb="3" eb="5">
      <t>チョウカク</t>
    </rPh>
    <rPh sb="5" eb="6">
      <t>ショウ</t>
    </rPh>
    <rPh sb="8" eb="9">
      <t>シャ</t>
    </rPh>
    <rPh sb="9" eb="11">
      <t>ジョウホウ</t>
    </rPh>
    <rPh sb="11" eb="13">
      <t>シエン</t>
    </rPh>
    <phoneticPr fontId="2"/>
  </si>
  <si>
    <t>　　　点字図書館</t>
    <phoneticPr fontId="2"/>
  </si>
  <si>
    <r>
      <t>　　　身体障害者福祉</t>
    </r>
    <r>
      <rPr>
        <sz val="9"/>
        <rFont val="HGSｺﾞｼｯｸM"/>
        <family val="3"/>
        <charset val="128"/>
      </rPr>
      <t>センター</t>
    </r>
    <phoneticPr fontId="2"/>
  </si>
  <si>
    <t xml:space="preserve">     身 体 障 害 者 社 会 参 加 福 祉 施 設</t>
    <rPh sb="5" eb="6">
      <t>ミ</t>
    </rPh>
    <rPh sb="7" eb="8">
      <t>カラダ</t>
    </rPh>
    <rPh sb="9" eb="10">
      <t>サワ</t>
    </rPh>
    <rPh sb="11" eb="12">
      <t>ガイ</t>
    </rPh>
    <rPh sb="13" eb="14">
      <t>シャ</t>
    </rPh>
    <rPh sb="15" eb="16">
      <t>シャ</t>
    </rPh>
    <rPh sb="17" eb="18">
      <t>カイ</t>
    </rPh>
    <rPh sb="19" eb="20">
      <t>サン</t>
    </rPh>
    <rPh sb="21" eb="22">
      <t>カ</t>
    </rPh>
    <rPh sb="23" eb="24">
      <t>フク</t>
    </rPh>
    <rPh sb="25" eb="26">
      <t>シ</t>
    </rPh>
    <rPh sb="27" eb="28">
      <t>シ</t>
    </rPh>
    <rPh sb="29" eb="30">
      <t>セツ</t>
    </rPh>
    <phoneticPr fontId="2"/>
  </si>
  <si>
    <t xml:space="preserve">     福 祉 ホ ー ム</t>
    <phoneticPr fontId="2"/>
  </si>
  <si>
    <t xml:space="preserve">     障 害 者 支 援 施 設</t>
    <rPh sb="5" eb="8">
      <t>ショウガイシャ</t>
    </rPh>
    <rPh sb="9" eb="10">
      <t>シャ</t>
    </rPh>
    <rPh sb="11" eb="12">
      <t>シ</t>
    </rPh>
    <rPh sb="13" eb="14">
      <t>エン</t>
    </rPh>
    <phoneticPr fontId="2"/>
  </si>
  <si>
    <t>　　　地域包括支援センター</t>
    <rPh sb="3" eb="5">
      <t>チイキ</t>
    </rPh>
    <rPh sb="5" eb="7">
      <t>ホウカツ</t>
    </rPh>
    <rPh sb="7" eb="9">
      <t>シエン</t>
    </rPh>
    <phoneticPr fontId="2"/>
  </si>
  <si>
    <t>　　　老人福祉センター</t>
    <phoneticPr fontId="2"/>
  </si>
  <si>
    <t>　　　軽費老人ホーム</t>
    <phoneticPr fontId="2"/>
  </si>
  <si>
    <t>　　　養護老人ホーム</t>
    <phoneticPr fontId="2"/>
  </si>
  <si>
    <t>　  老 人 福 祉 施 設</t>
    <phoneticPr fontId="2"/>
  </si>
  <si>
    <t>　　　養護施設</t>
    <phoneticPr fontId="2"/>
  </si>
  <si>
    <t>　　　福祉型児童発達支援センター</t>
    <rPh sb="3" eb="6">
      <t>フクシガタ</t>
    </rPh>
    <rPh sb="6" eb="8">
      <t>ジドウ</t>
    </rPh>
    <rPh sb="8" eb="10">
      <t>ハッタツ</t>
    </rPh>
    <rPh sb="10" eb="12">
      <t>シエン</t>
    </rPh>
    <phoneticPr fontId="2"/>
  </si>
  <si>
    <t>　　　児童館</t>
    <phoneticPr fontId="2"/>
  </si>
  <si>
    <t>　　　母子生活支援施設</t>
    <rPh sb="4" eb="5">
      <t>コ</t>
    </rPh>
    <rPh sb="5" eb="7">
      <t>セイカツ</t>
    </rPh>
    <rPh sb="7" eb="9">
      <t>シエン</t>
    </rPh>
    <rPh sb="9" eb="11">
      <t>シセツ</t>
    </rPh>
    <phoneticPr fontId="2"/>
  </si>
  <si>
    <t>　　　助産施設</t>
    <phoneticPr fontId="2"/>
  </si>
  <si>
    <t>　　　保育所</t>
    <phoneticPr fontId="2"/>
  </si>
  <si>
    <t xml:space="preserve">  　児 童 福 祉 施 設　　</t>
  </si>
  <si>
    <t>民 営</t>
    <phoneticPr fontId="2"/>
  </si>
  <si>
    <t>県 営</t>
    <phoneticPr fontId="2"/>
  </si>
  <si>
    <t>市 営</t>
    <phoneticPr fontId="2"/>
  </si>
  <si>
    <t>総 数</t>
  </si>
  <si>
    <t>施  設  数</t>
    <phoneticPr fontId="2"/>
  </si>
  <si>
    <t>区　分</t>
    <rPh sb="0" eb="1">
      <t>ク</t>
    </rPh>
    <rPh sb="2" eb="3">
      <t>ブン</t>
    </rPh>
    <phoneticPr fontId="2"/>
  </si>
  <si>
    <t>平 成 30 年</t>
    <phoneticPr fontId="2"/>
  </si>
  <si>
    <t>平 成 29 年</t>
    <phoneticPr fontId="2"/>
  </si>
  <si>
    <t>平 成 28 年</t>
    <phoneticPr fontId="2"/>
  </si>
  <si>
    <t>　この表は、各年4月1日現在のものであり、市営、県営には市、県が設置し、民間で運営しているものを含みます。</t>
    <phoneticPr fontId="2"/>
  </si>
  <si>
    <t>１２－８  社会福祉施設等の種類別施設数及び収容定員</t>
    <phoneticPr fontId="2"/>
  </si>
  <si>
    <t>資料　市福祉推進部介護保険課</t>
    <rPh sb="0" eb="2">
      <t>シリョウ</t>
    </rPh>
    <rPh sb="3" eb="4">
      <t>シ</t>
    </rPh>
    <rPh sb="4" eb="6">
      <t>フクシ</t>
    </rPh>
    <rPh sb="6" eb="8">
      <t>スイシン</t>
    </rPh>
    <rPh sb="8" eb="9">
      <t>ブ</t>
    </rPh>
    <rPh sb="9" eb="11">
      <t>カイゴ</t>
    </rPh>
    <rPh sb="11" eb="13">
      <t>ホケン</t>
    </rPh>
    <rPh sb="13" eb="14">
      <t>カ</t>
    </rPh>
    <phoneticPr fontId="2"/>
  </si>
  <si>
    <t>（定員18人）</t>
    <rPh sb="1" eb="3">
      <t>テイイン</t>
    </rPh>
    <rPh sb="5" eb="6">
      <t>ニン</t>
    </rPh>
    <phoneticPr fontId="2"/>
  </si>
  <si>
    <t>（定員　0人）</t>
    <rPh sb="1" eb="3">
      <t>テイイン</t>
    </rPh>
    <rPh sb="5" eb="6">
      <t>ニン</t>
    </rPh>
    <phoneticPr fontId="2"/>
  </si>
  <si>
    <t>（定員429人）</t>
    <rPh sb="1" eb="3">
      <t>テイイン</t>
    </rPh>
    <rPh sb="6" eb="7">
      <t>ニン</t>
    </rPh>
    <phoneticPr fontId="2"/>
  </si>
  <si>
    <t>（定員1,748人）</t>
    <rPh sb="1" eb="3">
      <t>テイイン</t>
    </rPh>
    <rPh sb="8" eb="9">
      <t>ニン</t>
    </rPh>
    <phoneticPr fontId="2"/>
  </si>
  <si>
    <t>2</t>
    <phoneticPr fontId="2"/>
  </si>
  <si>
    <t>（定員1,724人）</t>
    <rPh sb="1" eb="3">
      <t>テイイン</t>
    </rPh>
    <rPh sb="8" eb="9">
      <t>ニン</t>
    </rPh>
    <phoneticPr fontId="2"/>
  </si>
  <si>
    <t>31</t>
    <phoneticPr fontId="2"/>
  </si>
  <si>
    <t>（定員162人）</t>
    <rPh sb="1" eb="3">
      <t>テイイン</t>
    </rPh>
    <rPh sb="6" eb="7">
      <t>ニン</t>
    </rPh>
    <phoneticPr fontId="2"/>
  </si>
  <si>
    <t>（定員1685人）</t>
    <rPh sb="1" eb="3">
      <t>テイイン</t>
    </rPh>
    <rPh sb="7" eb="8">
      <t>ニン</t>
    </rPh>
    <phoneticPr fontId="2"/>
  </si>
  <si>
    <t>―</t>
    <phoneticPr fontId="2"/>
  </si>
  <si>
    <t>29</t>
    <phoneticPr fontId="2"/>
  </si>
  <si>
    <t>（定員1,598人）</t>
    <rPh sb="1" eb="3">
      <t>テイイン</t>
    </rPh>
    <rPh sb="8" eb="9">
      <t>ニン</t>
    </rPh>
    <phoneticPr fontId="2"/>
  </si>
  <si>
    <t>28</t>
    <phoneticPr fontId="2"/>
  </si>
  <si>
    <t>（定員1,511人）</t>
    <rPh sb="1" eb="3">
      <t>テイイン</t>
    </rPh>
    <rPh sb="8" eb="9">
      <t>ニン</t>
    </rPh>
    <phoneticPr fontId="2"/>
  </si>
  <si>
    <t>26</t>
    <phoneticPr fontId="2"/>
  </si>
  <si>
    <t>（定員1,411人）</t>
    <rPh sb="1" eb="3">
      <t>テイイン</t>
    </rPh>
    <rPh sb="8" eb="9">
      <t>ニン</t>
    </rPh>
    <phoneticPr fontId="2"/>
  </si>
  <si>
    <t>25</t>
    <phoneticPr fontId="2"/>
  </si>
  <si>
    <t>（定員1,164人）</t>
    <rPh sb="1" eb="3">
      <t>テイイン</t>
    </rPh>
    <rPh sb="8" eb="9">
      <t>ニン</t>
    </rPh>
    <phoneticPr fontId="2"/>
  </si>
  <si>
    <t>24</t>
  </si>
  <si>
    <t>（定員956人）</t>
    <rPh sb="1" eb="3">
      <t>テイイン</t>
    </rPh>
    <rPh sb="6" eb="7">
      <t>ニン</t>
    </rPh>
    <phoneticPr fontId="2"/>
  </si>
  <si>
    <t>23</t>
    <phoneticPr fontId="2"/>
  </si>
  <si>
    <t>（定員400人）</t>
    <rPh sb="1" eb="3">
      <t>テイイン</t>
    </rPh>
    <rPh sb="6" eb="7">
      <t>ニン</t>
    </rPh>
    <phoneticPr fontId="2"/>
  </si>
  <si>
    <t>（定員927人）</t>
    <rPh sb="1" eb="3">
      <t>テイイン</t>
    </rPh>
    <rPh sb="6" eb="7">
      <t>ニン</t>
    </rPh>
    <phoneticPr fontId="2"/>
  </si>
  <si>
    <t>年</t>
    <rPh sb="0" eb="1">
      <t>ネン</t>
    </rPh>
    <phoneticPr fontId="2"/>
  </si>
  <si>
    <t>平成22</t>
    <rPh sb="0" eb="2">
      <t>ヘイセイ</t>
    </rPh>
    <phoneticPr fontId="2"/>
  </si>
  <si>
    <t>介護
医療院</t>
    <rPh sb="0" eb="2">
      <t>カイゴ</t>
    </rPh>
    <rPh sb="3" eb="5">
      <t>イリョウ</t>
    </rPh>
    <rPh sb="5" eb="6">
      <t>イン</t>
    </rPh>
    <phoneticPr fontId="2"/>
  </si>
  <si>
    <t>指定介護療養型
医療施設</t>
    <rPh sb="0" eb="2">
      <t>シテイ</t>
    </rPh>
    <rPh sb="2" eb="4">
      <t>カイゴ</t>
    </rPh>
    <rPh sb="4" eb="6">
      <t>リョウヨウ</t>
    </rPh>
    <rPh sb="6" eb="7">
      <t>ガタ</t>
    </rPh>
    <rPh sb="8" eb="10">
      <t>イリョウ</t>
    </rPh>
    <rPh sb="10" eb="12">
      <t>シセツ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</si>
  <si>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</si>
  <si>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指定介護老人
福祉施設
（※地域密着型を含む）</t>
    <rPh sb="0" eb="2">
      <t>シテイ</t>
    </rPh>
    <rPh sb="2" eb="4">
      <t>カイゴ</t>
    </rPh>
    <rPh sb="4" eb="6">
      <t>ロウジン</t>
    </rPh>
    <rPh sb="7" eb="9">
      <t>フクシ</t>
    </rPh>
    <rPh sb="9" eb="11">
      <t>シセツ</t>
    </rPh>
    <rPh sb="14" eb="16">
      <t>チイキ</t>
    </rPh>
    <rPh sb="16" eb="18">
      <t>ミッチャク</t>
    </rPh>
    <rPh sb="18" eb="19">
      <t>ガタ</t>
    </rPh>
    <rPh sb="20" eb="21">
      <t>フク</t>
    </rPh>
    <phoneticPr fontId="2"/>
  </si>
  <si>
    <t>福祉用具　　貸与</t>
    <rPh sb="0" eb="2">
      <t>フクシ</t>
    </rPh>
    <rPh sb="2" eb="4">
      <t>ヨウグ</t>
    </rPh>
    <rPh sb="6" eb="8">
      <t>タイヨ</t>
    </rPh>
    <phoneticPr fontId="2"/>
  </si>
  <si>
    <t>特定施設　　　入居者生活介護</t>
    <rPh sb="0" eb="2">
      <t>トクテイ</t>
    </rPh>
    <rPh sb="2" eb="4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</si>
  <si>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グループ　　ホーム</t>
    <phoneticPr fontId="2"/>
  </si>
  <si>
    <t>短期入所　　療養介護</t>
    <rPh sb="0" eb="2">
      <t>タンキ</t>
    </rPh>
    <rPh sb="2" eb="4">
      <t>ニュウショ</t>
    </rPh>
    <rPh sb="6" eb="8">
      <t>リョウヨウ</t>
    </rPh>
    <rPh sb="8" eb="10">
      <t>カイゴ</t>
    </rPh>
    <phoneticPr fontId="2"/>
  </si>
  <si>
    <t>短期入所　　生活介護</t>
    <rPh sb="0" eb="2">
      <t>タンキ</t>
    </rPh>
    <rPh sb="2" eb="4">
      <t>ニュウショ</t>
    </rPh>
    <rPh sb="6" eb="8">
      <t>セイカツ</t>
    </rPh>
    <rPh sb="8" eb="10">
      <t>カイゴ</t>
    </rPh>
    <phoneticPr fontId="2"/>
  </si>
  <si>
    <t>通所
リハビリ
（デイケア）</t>
    <rPh sb="0" eb="1">
      <t>ツウ</t>
    </rPh>
    <rPh sb="1" eb="2">
      <t>トコロ</t>
    </rPh>
    <phoneticPr fontId="2"/>
  </si>
  <si>
    <r>
      <t xml:space="preserve">通所介護
</t>
    </r>
    <r>
      <rPr>
        <sz val="7"/>
        <rFont val="HGSｺﾞｼｯｸM"/>
        <family val="3"/>
        <charset val="128"/>
      </rPr>
      <t>（デイサービス）
（※地域密着型を含む）</t>
    </r>
    <rPh sb="0" eb="1">
      <t>ツウ</t>
    </rPh>
    <rPh sb="1" eb="2">
      <t>ショ</t>
    </rPh>
    <rPh sb="2" eb="4">
      <t>カイゴ</t>
    </rPh>
    <phoneticPr fontId="2"/>
  </si>
  <si>
    <t>訪問看護
ステーション</t>
    <rPh sb="0" eb="2">
      <t>ホウモン</t>
    </rPh>
    <rPh sb="2" eb="4">
      <t>カンゴ</t>
    </rPh>
    <phoneticPr fontId="2"/>
  </si>
  <si>
    <t>訪問入浴
介護</t>
    <rPh sb="0" eb="2">
      <t>ホウモン</t>
    </rPh>
    <rPh sb="2" eb="4">
      <t>ニュウヨク</t>
    </rPh>
    <rPh sb="5" eb="7">
      <t>カイゴ</t>
    </rPh>
    <phoneticPr fontId="2"/>
  </si>
  <si>
    <r>
      <t xml:space="preserve">訪問介護
</t>
    </r>
    <r>
      <rPr>
        <sz val="6"/>
        <rFont val="HGSｺﾞｼｯｸM"/>
        <family val="3"/>
        <charset val="128"/>
      </rPr>
      <t>（ホームヘルプ）</t>
    </r>
    <rPh sb="0" eb="2">
      <t>ホウモン</t>
    </rPh>
    <rPh sb="2" eb="4">
      <t>カイゴ</t>
    </rPh>
    <phoneticPr fontId="2"/>
  </si>
  <si>
    <t>施 設 サ ー ビ ス</t>
    <phoneticPr fontId="2"/>
  </si>
  <si>
    <t>主　な　居　宅　サ　ー　ビ　ス</t>
    <rPh sb="0" eb="1">
      <t>オモ</t>
    </rPh>
    <rPh sb="4" eb="5">
      <t>キョ</t>
    </rPh>
    <rPh sb="6" eb="7">
      <t>タク</t>
    </rPh>
    <phoneticPr fontId="2"/>
  </si>
  <si>
    <t>　この表は、毎年4月1日現在のものです。（平成31年以前は2月1日現在）</t>
    <rPh sb="6" eb="7">
      <t>マイ</t>
    </rPh>
    <rPh sb="21" eb="23">
      <t>ヘイセイ</t>
    </rPh>
    <rPh sb="25" eb="26">
      <t>ネン</t>
    </rPh>
    <rPh sb="26" eb="28">
      <t>イゼン</t>
    </rPh>
    <rPh sb="30" eb="31">
      <t>ガツ</t>
    </rPh>
    <rPh sb="32" eb="33">
      <t>ニチ</t>
    </rPh>
    <rPh sb="33" eb="35">
      <t>ゲンザイ</t>
    </rPh>
    <phoneticPr fontId="2"/>
  </si>
  <si>
    <t>１２－９  介護保険サービス事業者数</t>
    <rPh sb="6" eb="8">
      <t>カイゴ</t>
    </rPh>
    <rPh sb="8" eb="10">
      <t>ホケン</t>
    </rPh>
    <rPh sb="14" eb="17">
      <t>ジギョウシャ</t>
    </rPh>
    <rPh sb="17" eb="18">
      <t>スウ</t>
    </rPh>
    <phoneticPr fontId="2"/>
  </si>
  <si>
    <t>１２－１  国民健康保険の加入世帯、被保険者数及び給付件数・金額</t>
    <phoneticPr fontId="1"/>
  </si>
  <si>
    <t>１２－２  国民年金の受給者数及び年金額</t>
    <phoneticPr fontId="1"/>
  </si>
  <si>
    <t>１２－３  国民年金の被保険者数</t>
    <phoneticPr fontId="1"/>
  </si>
  <si>
    <t>１２－４  生活保護の世帯数、人数及び支給金額</t>
    <phoneticPr fontId="1"/>
  </si>
  <si>
    <t>１２－１０  雇用保険の受給資格決定件数、初回受給者数、受給者実人数及び金額（一般）</t>
    <phoneticPr fontId="1"/>
  </si>
  <si>
    <t>１２－１１  産業別新規求人人数</t>
    <phoneticPr fontId="1"/>
  </si>
  <si>
    <t>１２－１２  一般紹介による新規求人数・求職者数及び就職者数</t>
    <phoneticPr fontId="1"/>
  </si>
  <si>
    <t>令和元年度</t>
    <rPh sb="0" eb="2">
      <t>レイワ</t>
    </rPh>
    <rPh sb="2" eb="4">
      <t>ガンネン</t>
    </rPh>
    <rPh sb="4" eb="5">
      <t>ド</t>
    </rPh>
    <phoneticPr fontId="2"/>
  </si>
  <si>
    <t>平成27年度</t>
    <rPh sb="0" eb="1">
      <t>ヘイセイ</t>
    </rPh>
    <rPh sb="4" eb="5">
      <t>ド</t>
    </rPh>
    <phoneticPr fontId="11"/>
  </si>
  <si>
    <t>令和元年度</t>
    <rPh sb="0" eb="4">
      <t>レイワガンネンド</t>
    </rPh>
    <phoneticPr fontId="2"/>
  </si>
  <si>
    <t xml:space="preserve"> 2年 </t>
    <phoneticPr fontId="2"/>
  </si>
  <si>
    <t xml:space="preserve"> 元年 </t>
    <rPh sb="1" eb="2">
      <t>ガン</t>
    </rPh>
    <phoneticPr fontId="2"/>
  </si>
  <si>
    <t>令和元</t>
    <rPh sb="0" eb="1">
      <t>ワ</t>
    </rPh>
    <rPh sb="1" eb="2">
      <t>ガン</t>
    </rPh>
    <phoneticPr fontId="2"/>
  </si>
  <si>
    <t>平成28年度</t>
    <rPh sb="0" eb="1">
      <t>ヘイセイ</t>
    </rPh>
    <rPh sb="4" eb="5">
      <t>ド</t>
    </rPh>
    <phoneticPr fontId="2"/>
  </si>
  <si>
    <t>平成27年度</t>
    <rPh sb="0" eb="1">
      <t>ヘイセイ</t>
    </rPh>
    <rPh sb="4" eb="5">
      <t>ド</t>
    </rPh>
    <phoneticPr fontId="2"/>
  </si>
  <si>
    <t>令和元年度</t>
    <rPh sb="0" eb="5">
      <t>レイワガンネンド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</si>
  <si>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</si>
  <si>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令 和 ２ 年</t>
    <rPh sb="0" eb="1">
      <t>レイ</t>
    </rPh>
    <rPh sb="2" eb="3">
      <t>カズ</t>
    </rPh>
    <phoneticPr fontId="2"/>
  </si>
  <si>
    <t>平 成 31 年</t>
    <rPh sb="0" eb="1">
      <t>ヘイ</t>
    </rPh>
    <rPh sb="2" eb="3">
      <t>ナ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</si>
  <si>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</si>
  <si>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資料　山形公共職業安定所</t>
  </si>
  <si>
    <t>3</t>
    <phoneticPr fontId="2"/>
  </si>
  <si>
    <t xml:space="preserve"> </t>
    <phoneticPr fontId="2"/>
  </si>
  <si>
    <t>1</t>
    <phoneticPr fontId="2"/>
  </si>
  <si>
    <t>2年</t>
    <rPh sb="1" eb="2">
      <t>ネン</t>
    </rPh>
    <phoneticPr fontId="2"/>
  </si>
  <si>
    <t>12</t>
    <phoneticPr fontId="2"/>
  </si>
  <si>
    <t>11</t>
    <phoneticPr fontId="2"/>
  </si>
  <si>
    <t>10</t>
    <phoneticPr fontId="2"/>
  </si>
  <si>
    <t>9</t>
    <phoneticPr fontId="2"/>
  </si>
  <si>
    <t>8</t>
    <phoneticPr fontId="2"/>
  </si>
  <si>
    <t>7</t>
    <phoneticPr fontId="2"/>
  </si>
  <si>
    <t>6</t>
    <phoneticPr fontId="2"/>
  </si>
  <si>
    <t>5</t>
    <phoneticPr fontId="2"/>
  </si>
  <si>
    <t>元年</t>
    <rPh sb="0" eb="2">
      <t>ガンネン</t>
    </rPh>
    <phoneticPr fontId="2"/>
  </si>
  <si>
    <t>月</t>
    <rPh sb="0" eb="1">
      <t>ガツ</t>
    </rPh>
    <phoneticPr fontId="2"/>
  </si>
  <si>
    <t>4</t>
    <phoneticPr fontId="2"/>
  </si>
  <si>
    <t>31年</t>
    <phoneticPr fontId="2"/>
  </si>
  <si>
    <t>平成27</t>
    <rPh sb="0" eb="1">
      <t>ヘイセイ</t>
    </rPh>
    <phoneticPr fontId="2"/>
  </si>
  <si>
    <t>支給金額（千円）</t>
    <rPh sb="5" eb="7">
      <t>センエン</t>
    </rPh>
    <phoneticPr fontId="2"/>
  </si>
  <si>
    <t>受給者実人数</t>
  </si>
  <si>
    <t>初回受給者数</t>
  </si>
  <si>
    <t>受給資格決定件数</t>
  </si>
  <si>
    <t>　また、端数処理をしているので、総数は必ずしも一致しません。</t>
    <phoneticPr fontId="2"/>
  </si>
  <si>
    <t>　この表は、山形公共職業安定所管内（山形市、天童市、上山市、山辺町、中山町）取り扱い分です。</t>
  </si>
  <si>
    <t>１２－１０　雇用保険の受給資格決定件数、初回受給者数、受給者実人数及び金額（一般）</t>
    <rPh sb="33" eb="34">
      <t>オヨ</t>
    </rPh>
    <rPh sb="35" eb="37">
      <t>キンガク</t>
    </rPh>
    <rPh sb="38" eb="40">
      <t>イッパン</t>
    </rPh>
    <phoneticPr fontId="2"/>
  </si>
  <si>
    <t xml:space="preserve">    3</t>
    <phoneticPr fontId="2"/>
  </si>
  <si>
    <t xml:space="preserve">    2</t>
    <phoneticPr fontId="2"/>
  </si>
  <si>
    <t xml:space="preserve"> 2年 1月</t>
    <rPh sb="5" eb="6">
      <t>ガツ</t>
    </rPh>
    <phoneticPr fontId="2"/>
  </si>
  <si>
    <t xml:space="preserve">   12</t>
    <phoneticPr fontId="2"/>
  </si>
  <si>
    <t xml:space="preserve">   11</t>
    <phoneticPr fontId="2"/>
  </si>
  <si>
    <t xml:space="preserve">   10</t>
    <phoneticPr fontId="2"/>
  </si>
  <si>
    <t xml:space="preserve">    9</t>
    <phoneticPr fontId="2"/>
  </si>
  <si>
    <t xml:space="preserve">    8</t>
    <phoneticPr fontId="2"/>
  </si>
  <si>
    <t xml:space="preserve">    7</t>
    <phoneticPr fontId="2"/>
  </si>
  <si>
    <t xml:space="preserve">    6</t>
    <phoneticPr fontId="2"/>
  </si>
  <si>
    <t xml:space="preserve"> 元年 5月</t>
    <rPh sb="1" eb="2">
      <t>モト</t>
    </rPh>
    <rPh sb="5" eb="6">
      <t>ガツ</t>
    </rPh>
    <phoneticPr fontId="2"/>
  </si>
  <si>
    <t>31年 4月</t>
    <rPh sb="5" eb="6">
      <t>ガツ</t>
    </rPh>
    <phoneticPr fontId="2"/>
  </si>
  <si>
    <t>不動産業</t>
  </si>
  <si>
    <t xml:space="preserve"> 飲食店</t>
  </si>
  <si>
    <t>公　務</t>
  </si>
  <si>
    <t>サービス業</t>
  </si>
  <si>
    <t>保　険，</t>
  </si>
  <si>
    <t>小売業，</t>
  </si>
  <si>
    <t>通信業</t>
  </si>
  <si>
    <t>公務・
その他</t>
    <rPh sb="0" eb="1">
      <t>コウ</t>
    </rPh>
    <rPh sb="1" eb="2">
      <t>ツトム</t>
    </rPh>
    <rPh sb="6" eb="7">
      <t>タ</t>
    </rPh>
    <phoneticPr fontId="2"/>
  </si>
  <si>
    <t>サービス業</t>
    <phoneticPr fontId="2"/>
  </si>
  <si>
    <t>複合サービス事業</t>
    <rPh sb="0" eb="2">
      <t>フクゴウ</t>
    </rPh>
    <rPh sb="6" eb="8">
      <t>ジギョウ</t>
    </rPh>
    <phoneticPr fontId="2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</si>
  <si>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</si>
  <si>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医療・
福祉</t>
    <rPh sb="0" eb="2">
      <t>イリョウ</t>
    </rPh>
    <rPh sb="4" eb="6">
      <t>フクシ</t>
    </rPh>
    <phoneticPr fontId="2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</si>
  <si>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</si>
  <si>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金融・
保険業・不動産業</t>
    <rPh sb="0" eb="2">
      <t>キンユウ</t>
    </rPh>
    <rPh sb="4" eb="6">
      <t>ホケン</t>
    </rPh>
    <rPh sb="6" eb="7">
      <t>ギョウ</t>
    </rPh>
    <rPh sb="8" eb="12">
      <t>フドウサンギョウ</t>
    </rPh>
    <phoneticPr fontId="2"/>
  </si>
  <si>
    <t>卸売・
小売業</t>
    <rPh sb="0" eb="1">
      <t>オロシ</t>
    </rPh>
    <rPh sb="1" eb="2">
      <t>ウ</t>
    </rPh>
    <rPh sb="4" eb="7">
      <t>コウリギョウ</t>
    </rPh>
    <phoneticPr fontId="2"/>
  </si>
  <si>
    <t>卸売・小売業、飲食店</t>
    <rPh sb="3" eb="6">
      <t>コウリギョウ</t>
    </rPh>
    <rPh sb="7" eb="10">
      <t>インショクテン</t>
    </rPh>
    <phoneticPr fontId="2"/>
  </si>
  <si>
    <t>運輸業</t>
    <rPh sb="0" eb="3">
      <t>ウンユギョウ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</si>
  <si>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</si>
  <si>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運輸・
通信業</t>
    <rPh sb="4" eb="7">
      <t>ツウシンギョウ</t>
    </rPh>
    <phoneticPr fontId="2"/>
  </si>
  <si>
    <t>電気・ガス・
熱供給・水道業</t>
    <rPh sb="7" eb="10">
      <t>ネツキョウキュウ</t>
    </rPh>
    <rPh sb="11" eb="14">
      <t>スイドウギョウ</t>
    </rPh>
    <phoneticPr fontId="2"/>
  </si>
  <si>
    <t>製造業</t>
  </si>
  <si>
    <t>建設業</t>
  </si>
  <si>
    <t>鉱　業</t>
  </si>
  <si>
    <t>農林漁業</t>
    <rPh sb="2" eb="4">
      <t>ギョギョウ</t>
    </rPh>
    <phoneticPr fontId="2"/>
  </si>
  <si>
    <t>　この表は、山形公共職業安定所管内（山形市、天童市、上山市、山辺町、中山町）取り扱い分であり、新規学卒及びパートを除きます。平成17年度より、改訂された産業分類に基づき集計しています。</t>
    <rPh sb="57" eb="58">
      <t>ノゾ</t>
    </rPh>
    <rPh sb="62" eb="64">
      <t>ヘイセイ</t>
    </rPh>
    <rPh sb="66" eb="68">
      <t>ネンド</t>
    </rPh>
    <rPh sb="71" eb="73">
      <t>カイテイ</t>
    </rPh>
    <rPh sb="76" eb="78">
      <t>サンギョウ</t>
    </rPh>
    <rPh sb="78" eb="80">
      <t>ブンルイ</t>
    </rPh>
    <rPh sb="81" eb="82">
      <t>モト</t>
    </rPh>
    <rPh sb="84" eb="86">
      <t>シュウケイ</t>
    </rPh>
    <phoneticPr fontId="2"/>
  </si>
  <si>
    <t>１２－１１　産業別新規求人人数</t>
    <phoneticPr fontId="2"/>
  </si>
  <si>
    <t xml:space="preserve">3    </t>
    <phoneticPr fontId="2"/>
  </si>
  <si>
    <t xml:space="preserve">2    </t>
    <phoneticPr fontId="2"/>
  </si>
  <si>
    <t xml:space="preserve">2年　1月 </t>
    <phoneticPr fontId="2"/>
  </si>
  <si>
    <t xml:space="preserve">12    </t>
    <phoneticPr fontId="2"/>
  </si>
  <si>
    <t xml:space="preserve">11    </t>
    <phoneticPr fontId="2"/>
  </si>
  <si>
    <t xml:space="preserve">10    </t>
    <phoneticPr fontId="2"/>
  </si>
  <si>
    <t xml:space="preserve">9    </t>
    <phoneticPr fontId="2"/>
  </si>
  <si>
    <t xml:space="preserve">8    </t>
    <phoneticPr fontId="2"/>
  </si>
  <si>
    <t xml:space="preserve">7    </t>
    <phoneticPr fontId="2"/>
  </si>
  <si>
    <t xml:space="preserve">6    </t>
    <phoneticPr fontId="2"/>
  </si>
  <si>
    <t xml:space="preserve">元年　5月 </t>
    <rPh sb="0" eb="2">
      <t>ガンネン</t>
    </rPh>
    <phoneticPr fontId="2"/>
  </si>
  <si>
    <t xml:space="preserve">31年　4月 </t>
    <phoneticPr fontId="2"/>
  </si>
  <si>
    <t>就職者数</t>
    <phoneticPr fontId="2"/>
  </si>
  <si>
    <t>新規求職者数</t>
    <phoneticPr fontId="2"/>
  </si>
  <si>
    <t>新規求人数</t>
    <phoneticPr fontId="2"/>
  </si>
  <si>
    <t>　なお、新規学卒、日雇及びパートを除きます。</t>
    <phoneticPr fontId="2"/>
  </si>
  <si>
    <t>　この表は、山形公共職業安定所管内（山形市、天童市、上山市、山辺町、中山町）取り扱い分です。</t>
    <phoneticPr fontId="2"/>
  </si>
  <si>
    <t>１２－１２　一般紹介による新規求人数・求職者数及び就職者数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</si>
</sst>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#,##0_);[Red]\(#,##0\)"/>
    <numFmt numFmtId="179" formatCode="_ * #,##0;_ * \-#,##0;_ * &quot;-&quot;;_ @"/>
    <numFmt numFmtId="180" formatCode="0_);[Red]\(0\)"/>
  </numFmts>
  <fonts count="2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3"/>
      <color indexed="56"/>
      <name val="ＭＳ Ｐゴシック"/>
      <family val="3"/>
      <charset val="128"/>
    </font>
    <font>
      <sz val="7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00B05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3"/>
      <name val="HGSｺﾞｼｯｸM"/>
      <family val="3"/>
      <charset val="128"/>
    </font>
    <font>
      <sz val="11"/>
      <color theme="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6" fontId="3" fillId="0" borderId="0" applyFont="0" applyFill="0" applyBorder="0" applyAlignment="0" applyProtection="0"/>
  </cellStyleXfs>
  <cellXfs count="276">
    <xf numFmtId="0" fontId="0" fillId="0" borderId="0" xfId="0">
      <alignment vertical="center"/>
    </xf>
    <xf numFmtId="38" fontId="4" fillId="0" borderId="0" xfId="1" applyFont="1" applyFill="1"/>
    <xf numFmtId="38" fontId="4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2" xfId="1" applyFont="1" applyFill="1" applyBorder="1" applyAlignment="1">
      <alignment horizontal="center"/>
    </xf>
    <xf numFmtId="38" fontId="6" fillId="0" borderId="0" xfId="1" applyFont="1" applyFill="1"/>
    <xf numFmtId="38" fontId="6" fillId="0" borderId="0" xfId="1" applyFont="1" applyFill="1" applyBorder="1"/>
    <xf numFmtId="38" fontId="6" fillId="0" borderId="4" xfId="1" applyFont="1" applyFill="1" applyBorder="1"/>
    <xf numFmtId="38" fontId="6" fillId="0" borderId="0" xfId="1" quotePrefix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6" fillId="0" borderId="5" xfId="1" applyFont="1" applyFill="1" applyBorder="1"/>
    <xf numFmtId="38" fontId="4" fillId="0" borderId="0" xfId="1" applyFont="1" applyFill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4" fillId="0" borderId="0" xfId="1" applyFont="1" applyFill="1" applyAlignment="1">
      <alignment horizontal="centerContinuous"/>
    </xf>
    <xf numFmtId="38" fontId="4" fillId="0" borderId="2" xfId="1" applyFont="1" applyFill="1" applyBorder="1" applyAlignment="1">
      <alignment horizontal="centerContinuous"/>
    </xf>
    <xf numFmtId="38" fontId="4" fillId="0" borderId="0" xfId="1" applyFont="1" applyFill="1" applyBorder="1" applyAlignment="1">
      <alignment horizontal="centerContinuous"/>
    </xf>
    <xf numFmtId="38" fontId="7" fillId="0" borderId="2" xfId="1" applyFont="1" applyFill="1" applyBorder="1" applyAlignment="1"/>
    <xf numFmtId="38" fontId="6" fillId="0" borderId="0" xfId="1" applyFont="1" applyFill="1" applyAlignment="1">
      <alignment horizontal="right"/>
    </xf>
    <xf numFmtId="38" fontId="8" fillId="0" borderId="0" xfId="1" applyFont="1" applyFill="1" applyAlignment="1"/>
    <xf numFmtId="38" fontId="9" fillId="0" borderId="0" xfId="1" applyFont="1" applyFill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6" fillId="0" borderId="5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/>
    </xf>
    <xf numFmtId="38" fontId="4" fillId="0" borderId="5" xfId="1" applyFont="1" applyFill="1" applyBorder="1"/>
    <xf numFmtId="38" fontId="6" fillId="0" borderId="0" xfId="1" applyFont="1" applyFill="1" applyAlignment="1">
      <alignment vertical="center"/>
    </xf>
    <xf numFmtId="38" fontId="12" fillId="0" borderId="4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/>
    <xf numFmtId="38" fontId="4" fillId="0" borderId="0" xfId="1" applyFont="1" applyFill="1" applyAlignment="1"/>
    <xf numFmtId="38" fontId="13" fillId="0" borderId="0" xfId="1" applyFont="1" applyFill="1" applyAlignment="1"/>
    <xf numFmtId="38" fontId="14" fillId="0" borderId="0" xfId="1" applyFont="1" applyFill="1"/>
    <xf numFmtId="0" fontId="4" fillId="0" borderId="0" xfId="2" applyFont="1" applyFill="1"/>
    <xf numFmtId="38" fontId="5" fillId="0" borderId="0" xfId="1" applyFont="1" applyFill="1" applyBorder="1"/>
    <xf numFmtId="38" fontId="5" fillId="0" borderId="7" xfId="1" applyFont="1" applyFill="1" applyBorder="1" applyAlignment="1">
      <alignment horizontal="center"/>
    </xf>
    <xf numFmtId="38" fontId="6" fillId="0" borderId="5" xfId="1" quotePrefix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4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5" xfId="1" applyFont="1" applyFill="1" applyBorder="1" applyAlignment="1">
      <alignment horizontal="center" vertical="center"/>
    </xf>
    <xf numFmtId="38" fontId="7" fillId="0" borderId="0" xfId="1" applyFont="1" applyFill="1" applyAlignment="1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Border="1"/>
    <xf numFmtId="41" fontId="4" fillId="0" borderId="0" xfId="1" applyNumberFormat="1" applyFont="1" applyFill="1" applyBorder="1"/>
    <xf numFmtId="41" fontId="14" fillId="0" borderId="7" xfId="1" applyNumberFormat="1" applyFont="1" applyFill="1" applyBorder="1"/>
    <xf numFmtId="41" fontId="14" fillId="0" borderId="2" xfId="1" applyNumberFormat="1" applyFont="1" applyFill="1" applyBorder="1"/>
    <xf numFmtId="41" fontId="6" fillId="0" borderId="2" xfId="1" applyNumberFormat="1" applyFont="1" applyFill="1" applyBorder="1"/>
    <xf numFmtId="41" fontId="4" fillId="0" borderId="7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>
      <alignment horizontal="right"/>
    </xf>
    <xf numFmtId="41" fontId="15" fillId="0" borderId="5" xfId="1" applyNumberFormat="1" applyFont="1" applyFill="1" applyBorder="1"/>
    <xf numFmtId="41" fontId="15" fillId="0" borderId="0" xfId="1" applyNumberFormat="1" applyFont="1" applyFill="1" applyBorder="1"/>
    <xf numFmtId="41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/>
    <xf numFmtId="41" fontId="6" fillId="0" borderId="0" xfId="1" quotePrefix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shrinkToFit="1"/>
    </xf>
    <xf numFmtId="41" fontId="6" fillId="0" borderId="4" xfId="1" applyNumberFormat="1" applyFont="1" applyFill="1" applyBorder="1"/>
    <xf numFmtId="41" fontId="6" fillId="0" borderId="0" xfId="1" applyNumberFormat="1" applyFont="1" applyFill="1" applyAlignment="1">
      <alignment horizontal="center"/>
    </xf>
    <xf numFmtId="41" fontId="15" fillId="0" borderId="0" xfId="1" applyNumberFormat="1" applyFont="1" applyFill="1" applyAlignment="1">
      <alignment horizontal="center"/>
    </xf>
    <xf numFmtId="41" fontId="6" fillId="0" borderId="11" xfId="1" applyNumberFormat="1" applyFont="1" applyFill="1" applyBorder="1" applyAlignment="1">
      <alignment horizontal="center"/>
    </xf>
    <xf numFmtId="41" fontId="6" fillId="0" borderId="12" xfId="1" applyNumberFormat="1" applyFont="1" applyFill="1" applyBorder="1" applyAlignment="1">
      <alignment horizont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4" fillId="0" borderId="2" xfId="1" applyNumberFormat="1" applyFont="1" applyFill="1" applyBorder="1"/>
    <xf numFmtId="41" fontId="8" fillId="0" borderId="0" xfId="1" applyNumberFormat="1" applyFont="1" applyFill="1"/>
    <xf numFmtId="41" fontId="6" fillId="0" borderId="0" xfId="1" applyNumberFormat="1" applyFont="1" applyFill="1" applyAlignment="1">
      <alignment horizontal="right"/>
    </xf>
    <xf numFmtId="41" fontId="4" fillId="0" borderId="0" xfId="2" applyNumberFormat="1" applyFont="1" applyFill="1"/>
    <xf numFmtId="41" fontId="13" fillId="0" borderId="0" xfId="1" applyNumberFormat="1" applyFont="1" applyFill="1"/>
    <xf numFmtId="38" fontId="17" fillId="0" borderId="0" xfId="1" applyFont="1" applyFill="1"/>
    <xf numFmtId="38" fontId="18" fillId="0" borderId="0" xfId="1" applyFont="1" applyFill="1"/>
    <xf numFmtId="38" fontId="15" fillId="0" borderId="0" xfId="1" applyFont="1" applyFill="1"/>
    <xf numFmtId="38" fontId="4" fillId="0" borderId="7" xfId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/>
    <xf numFmtId="38" fontId="8" fillId="0" borderId="0" xfId="1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6" xfId="1" applyFont="1" applyFill="1" applyBorder="1" applyAlignment="1">
      <alignment horizontal="centerContinuous" vertical="center"/>
    </xf>
    <xf numFmtId="38" fontId="6" fillId="0" borderId="9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>
      <alignment vertical="center"/>
    </xf>
    <xf numFmtId="38" fontId="4" fillId="0" borderId="2" xfId="1" applyFont="1" applyFill="1" applyBorder="1"/>
    <xf numFmtId="0" fontId="4" fillId="0" borderId="11" xfId="2" applyFont="1" applyFill="1" applyBorder="1"/>
    <xf numFmtId="0" fontId="4" fillId="0" borderId="0" xfId="2" applyFont="1" applyFill="1" applyAlignment="1">
      <alignment horizontal="centerContinuous"/>
    </xf>
    <xf numFmtId="38" fontId="7" fillId="0" borderId="0" xfId="1" applyFont="1" applyFill="1" applyBorder="1" applyAlignment="1"/>
    <xf numFmtId="38" fontId="6" fillId="0" borderId="0" xfId="1" applyFont="1" applyFill="1" applyAlignment="1"/>
    <xf numFmtId="38" fontId="6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/>
    </xf>
    <xf numFmtId="0" fontId="6" fillId="0" borderId="0" xfId="2" applyFont="1" applyFill="1" applyAlignment="1">
      <alignment horizontal="right"/>
    </xf>
    <xf numFmtId="38" fontId="6" fillId="0" borderId="2" xfId="1" applyFont="1" applyFill="1" applyBorder="1"/>
    <xf numFmtId="178" fontId="6" fillId="0" borderId="2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Alignment="1"/>
    <xf numFmtId="38" fontId="6" fillId="0" borderId="12" xfId="1" applyFont="1" applyFill="1" applyBorder="1" applyAlignment="1">
      <alignment horizontal="right"/>
    </xf>
    <xf numFmtId="178" fontId="6" fillId="0" borderId="0" xfId="1" applyNumberFormat="1" applyFont="1" applyFill="1" applyBorder="1"/>
    <xf numFmtId="38" fontId="7" fillId="0" borderId="0" xfId="1" applyFont="1" applyFill="1"/>
    <xf numFmtId="38" fontId="8" fillId="0" borderId="0" xfId="1" applyFont="1" applyFill="1"/>
    <xf numFmtId="38" fontId="13" fillId="0" borderId="0" xfId="1" applyFont="1" applyFill="1"/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7" fillId="0" borderId="2" xfId="1" applyFont="1" applyFill="1" applyBorder="1"/>
    <xf numFmtId="38" fontId="7" fillId="0" borderId="2" xfId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/>
    </xf>
    <xf numFmtId="38" fontId="7" fillId="0" borderId="3" xfId="1" applyFont="1" applyFill="1" applyBorder="1"/>
    <xf numFmtId="38" fontId="6" fillId="0" borderId="4" xfId="1" applyFont="1" applyFill="1" applyBorder="1" applyAlignment="1"/>
    <xf numFmtId="38" fontId="6" fillId="0" borderId="5" xfId="1" applyFont="1" applyFill="1" applyBorder="1" applyAlignment="1"/>
    <xf numFmtId="49" fontId="6" fillId="0" borderId="0" xfId="1" applyNumberFormat="1" applyFont="1" applyFill="1" applyBorder="1" applyAlignment="1"/>
    <xf numFmtId="38" fontId="8" fillId="0" borderId="10" xfId="1" applyFont="1" applyFill="1" applyBorder="1"/>
    <xf numFmtId="38" fontId="8" fillId="0" borderId="12" xfId="1" applyFont="1" applyFill="1" applyBorder="1"/>
    <xf numFmtId="38" fontId="4" fillId="0" borderId="0" xfId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38" fontId="7" fillId="0" borderId="0" xfId="1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8" fillId="0" borderId="0" xfId="0" applyFont="1" applyAlignment="1"/>
    <xf numFmtId="0" fontId="21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0" xfId="0" applyFont="1">
      <alignment vertical="center"/>
    </xf>
    <xf numFmtId="41" fontId="6" fillId="0" borderId="2" xfId="1" applyNumberFormat="1" applyFont="1" applyFill="1" applyBorder="1" applyAlignment="1">
      <alignment horizontal="center"/>
    </xf>
    <xf numFmtId="38" fontId="6" fillId="0" borderId="5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15" fillId="0" borderId="1" xfId="1" applyNumberFormat="1" applyFont="1" applyFill="1" applyBorder="1" applyAlignment="1">
      <alignment horizontal="center" vertical="center"/>
    </xf>
    <xf numFmtId="41" fontId="15" fillId="0" borderId="9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41" fontId="6" fillId="0" borderId="5" xfId="1" applyNumberFormat="1" applyFont="1" applyFill="1" applyBorder="1" applyAlignment="1">
      <alignment horizontal="right"/>
    </xf>
    <xf numFmtId="41" fontId="6" fillId="0" borderId="5" xfId="1" applyNumberFormat="1" applyFont="1" applyFill="1" applyBorder="1" applyAlignment="1">
      <alignment horizontal="left"/>
    </xf>
    <xf numFmtId="41" fontId="16" fillId="0" borderId="5" xfId="1" applyNumberFormat="1" applyFont="1" applyFill="1" applyBorder="1"/>
    <xf numFmtId="41" fontId="16" fillId="0" borderId="0" xfId="1" applyNumberFormat="1" applyFont="1" applyFill="1" applyBorder="1"/>
    <xf numFmtId="41" fontId="6" fillId="0" borderId="0" xfId="1" applyNumberFormat="1" applyFont="1" applyFill="1" applyBorder="1" applyAlignment="1">
      <alignment horizontal="center"/>
    </xf>
    <xf numFmtId="41" fontId="15" fillId="0" borderId="10" xfId="1" applyNumberFormat="1" applyFont="1" applyFill="1" applyBorder="1" applyAlignment="1">
      <alignment horizontal="center"/>
    </xf>
    <xf numFmtId="41" fontId="6" fillId="0" borderId="5" xfId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38" fontId="10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Continuous" vertical="center"/>
    </xf>
    <xf numFmtId="38" fontId="10" fillId="0" borderId="0" xfId="1" applyFont="1" applyFill="1" applyAlignment="1">
      <alignment horizontal="left" vertical="center"/>
    </xf>
    <xf numFmtId="41" fontId="10" fillId="0" borderId="0" xfId="1" applyNumberFormat="1" applyFont="1" applyFill="1" applyAlignment="1">
      <alignment vertical="center"/>
    </xf>
    <xf numFmtId="38" fontId="22" fillId="0" borderId="0" xfId="1" applyFont="1" applyFill="1"/>
    <xf numFmtId="38" fontId="8" fillId="0" borderId="2" xfId="1" applyFont="1" applyFill="1" applyBorder="1"/>
    <xf numFmtId="38" fontId="8" fillId="0" borderId="3" xfId="1" applyFont="1" applyFill="1" applyBorder="1"/>
    <xf numFmtId="38" fontId="6" fillId="0" borderId="2" xfId="1" applyFont="1" applyFill="1" applyBorder="1" applyAlignment="1">
      <alignment horizontal="right"/>
    </xf>
    <xf numFmtId="38" fontId="23" fillId="0" borderId="0" xfId="1" applyFont="1" applyFill="1"/>
    <xf numFmtId="38" fontId="23" fillId="0" borderId="0" xfId="1" applyFont="1" applyFill="1" applyBorder="1"/>
    <xf numFmtId="49" fontId="6" fillId="0" borderId="5" xfId="1" applyNumberFormat="1" applyFont="1" applyFill="1" applyBorder="1" applyAlignment="1">
      <alignment horizontal="left"/>
    </xf>
    <xf numFmtId="38" fontId="23" fillId="0" borderId="5" xfId="1" applyFont="1" applyFill="1" applyBorder="1" applyAlignment="1">
      <alignment horizontal="center"/>
    </xf>
    <xf numFmtId="38" fontId="23" fillId="0" borderId="0" xfId="1" applyFont="1" applyFill="1" applyBorder="1" applyAlignment="1">
      <alignment horizontal="center"/>
    </xf>
    <xf numFmtId="38" fontId="6" fillId="0" borderId="0" xfId="1" quotePrefix="1" applyFont="1" applyFill="1" applyBorder="1" applyAlignment="1">
      <alignment horizontal="right"/>
    </xf>
    <xf numFmtId="38" fontId="24" fillId="0" borderId="0" xfId="1" applyFont="1" applyFill="1" applyAlignment="1"/>
    <xf numFmtId="38" fontId="25" fillId="0" borderId="0" xfId="1" applyFont="1" applyFill="1"/>
    <xf numFmtId="38" fontId="5" fillId="0" borderId="0" xfId="1" applyFont="1" applyFill="1"/>
    <xf numFmtId="38" fontId="6" fillId="0" borderId="4" xfId="1" applyFont="1" applyFill="1" applyBorder="1" applyAlignment="1">
      <alignment horizont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6" fillId="0" borderId="7" xfId="1" applyFont="1" applyFill="1" applyBorder="1"/>
    <xf numFmtId="49" fontId="6" fillId="0" borderId="5" xfId="1" applyNumberFormat="1" applyFont="1" applyFill="1" applyBorder="1" applyAlignment="1">
      <alignment horizontal="right"/>
    </xf>
    <xf numFmtId="38" fontId="22" fillId="0" borderId="0" xfId="1" applyFont="1" applyFill="1" applyBorder="1"/>
    <xf numFmtId="38" fontId="10" fillId="0" borderId="0" xfId="1" applyFont="1" applyFill="1" applyAlignment="1">
      <alignment horizontal="lef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8" fillId="0" borderId="0" xfId="1" applyFont="1" applyFill="1" applyAlignment="1">
      <alignment wrapText="1"/>
    </xf>
    <xf numFmtId="0" fontId="4" fillId="0" borderId="0" xfId="2" applyFont="1" applyFill="1" applyAlignment="1">
      <alignment wrapText="1"/>
    </xf>
    <xf numFmtId="38" fontId="6" fillId="0" borderId="8" xfId="1" applyFont="1" applyFill="1" applyBorder="1" applyAlignment="1">
      <alignment horizontal="center" vertical="center"/>
    </xf>
    <xf numFmtId="0" fontId="4" fillId="0" borderId="6" xfId="2" applyFont="1" applyBorder="1"/>
    <xf numFmtId="0" fontId="4" fillId="0" borderId="8" xfId="2" applyFont="1" applyBorder="1"/>
    <xf numFmtId="38" fontId="6" fillId="0" borderId="1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1" fontId="15" fillId="0" borderId="1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 wrapText="1"/>
    </xf>
    <xf numFmtId="41" fontId="4" fillId="0" borderId="15" xfId="2" applyNumberFormat="1" applyFont="1" applyFill="1" applyBorder="1" applyAlignment="1">
      <alignment horizontal="center" vertical="center" wrapText="1"/>
    </xf>
    <xf numFmtId="41" fontId="4" fillId="0" borderId="13" xfId="2" applyNumberFormat="1" applyFont="1" applyFill="1" applyBorder="1" applyAlignment="1">
      <alignment horizontal="center" vertical="center" wrapText="1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4" fillId="0" borderId="6" xfId="2" applyNumberFormat="1" applyFont="1" applyFill="1" applyBorder="1" applyAlignment="1">
      <alignment horizontal="center" vertical="center"/>
    </xf>
    <xf numFmtId="41" fontId="15" fillId="0" borderId="9" xfId="1" applyNumberFormat="1" applyFont="1" applyFill="1" applyBorder="1" applyAlignment="1">
      <alignment horizontal="center" vertical="center"/>
    </xf>
    <xf numFmtId="41" fontId="4" fillId="0" borderId="8" xfId="2" applyNumberFormat="1" applyFont="1" applyFill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/>
    </xf>
    <xf numFmtId="41" fontId="6" fillId="0" borderId="5" xfId="1" applyNumberFormat="1" applyFont="1" applyFill="1" applyBorder="1" applyAlignment="1">
      <alignment horizontal="center"/>
    </xf>
    <xf numFmtId="38" fontId="8" fillId="0" borderId="0" xfId="1" applyFont="1" applyFill="1" applyAlignment="1">
      <alignment horizontal="left"/>
    </xf>
    <xf numFmtId="0" fontId="4" fillId="0" borderId="13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178" fontId="6" fillId="0" borderId="9" xfId="1" applyNumberFormat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24" fillId="0" borderId="0" xfId="1" applyFont="1" applyFill="1" applyAlignment="1"/>
    <xf numFmtId="6" fontId="7" fillId="0" borderId="14" xfId="3" applyFont="1" applyFill="1" applyBorder="1" applyAlignment="1">
      <alignment horizontal="center" vertical="center" wrapText="1"/>
    </xf>
    <xf numFmtId="6" fontId="7" fillId="0" borderId="15" xfId="3" applyFont="1" applyFill="1" applyBorder="1" applyAlignment="1">
      <alignment horizontal="center" vertical="center" wrapText="1"/>
    </xf>
    <xf numFmtId="6" fontId="7" fillId="0" borderId="13" xfId="3" applyFont="1" applyFill="1" applyBorder="1" applyAlignment="1">
      <alignment horizontal="center" vertical="center" wrapText="1"/>
    </xf>
    <xf numFmtId="6" fontId="7" fillId="0" borderId="11" xfId="3" applyFont="1" applyFill="1" applyBorder="1" applyAlignment="1">
      <alignment horizontal="center" vertical="center" wrapText="1"/>
    </xf>
    <xf numFmtId="6" fontId="7" fillId="0" borderId="4" xfId="3" applyFont="1" applyFill="1" applyBorder="1" applyAlignment="1">
      <alignment horizontal="center" vertical="center" wrapText="1"/>
    </xf>
    <xf numFmtId="6" fontId="7" fillId="0" borderId="3" xfId="3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wrapText="1"/>
    </xf>
    <xf numFmtId="38" fontId="7" fillId="0" borderId="15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 wrapText="1"/>
    </xf>
  </cellXfs>
  <cellStyles count="4">
    <cellStyle name="桁区切り 2" xfId="1"/>
    <cellStyle name="通貨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5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85.375" style="142" bestFit="1" customWidth="1"/>
    <col min="2" max="16384" width="9" style="142"/>
  </cols>
  <sheetData>
    <row r="1" spans="1:1" s="139" customFormat="1" ht="31.5" customHeight="1" x14ac:dyDescent="0.15">
      <c r="A1" s="138" t="s">
        <v>235</v>
      </c>
    </row>
    <row r="2" spans="1:1" s="139" customFormat="1" ht="27.75" customHeight="1" x14ac:dyDescent="0.15">
      <c r="A2" s="140" t="s">
        <v>0</v>
      </c>
    </row>
    <row r="3" spans="1:1" s="139" customFormat="1" ht="24" customHeight="1" x14ac:dyDescent="0.15">
      <c r="A3" s="141" t="s">
        <v>1</v>
      </c>
    </row>
    <row r="4" spans="1:1" ht="30" customHeight="1" x14ac:dyDescent="0.4">
      <c r="A4" s="142" t="s">
        <v>216</v>
      </c>
    </row>
    <row r="5" spans="1:1" ht="30" customHeight="1" x14ac:dyDescent="0.4">
      <c r="A5" s="142" t="s">
        <v>217</v>
      </c>
    </row>
    <row r="6" spans="1:1" ht="30" customHeight="1" x14ac:dyDescent="0.4">
      <c r="A6" s="142" t="s">
        <v>218</v>
      </c>
    </row>
    <row r="7" spans="1:1" ht="30" customHeight="1" x14ac:dyDescent="0.4">
      <c r="A7" s="142" t="s">
        <v>219</v>
      </c>
    </row>
    <row r="8" spans="1:1" ht="30" customHeight="1" x14ac:dyDescent="0.4">
      <c r="A8" s="142" t="s">
        <v>2</v>
      </c>
    </row>
    <row r="9" spans="1:1" ht="30" customHeight="1" x14ac:dyDescent="0.4">
      <c r="A9" s="142" t="s">
        <v>3</v>
      </c>
    </row>
    <row r="10" spans="1:1" ht="30" customHeight="1" x14ac:dyDescent="0.4">
      <c r="A10" s="142" t="s">
        <v>4</v>
      </c>
    </row>
    <row r="11" spans="1:1" ht="30" customHeight="1" x14ac:dyDescent="0.4">
      <c r="A11" s="142" t="s">
        <v>5</v>
      </c>
    </row>
    <row r="12" spans="1:1" ht="30" customHeight="1" x14ac:dyDescent="0.4">
      <c r="A12" s="142" t="s">
        <v>6</v>
      </c>
    </row>
    <row r="13" spans="1:1" ht="30" customHeight="1" x14ac:dyDescent="0.4">
      <c r="A13" s="142" t="s">
        <v>220</v>
      </c>
    </row>
    <row r="14" spans="1:1" ht="30" customHeight="1" x14ac:dyDescent="0.4">
      <c r="A14" s="142" t="s">
        <v>221</v>
      </c>
    </row>
    <row r="15" spans="1:1" ht="30" customHeight="1" x14ac:dyDescent="0.4">
      <c r="A15" s="142" t="s">
        <v>222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6.625" style="1" customWidth="1"/>
    <col min="2" max="2" width="4.5" style="1" customWidth="1"/>
    <col min="3" max="3" width="9.5" style="1" bestFit="1" customWidth="1"/>
    <col min="4" max="4" width="7.5" style="119" bestFit="1" customWidth="1"/>
    <col min="5" max="5" width="10.625" style="119" customWidth="1"/>
    <col min="6" max="6" width="11.125" style="1" customWidth="1"/>
    <col min="7" max="7" width="10.625" style="1" customWidth="1"/>
    <col min="8" max="9" width="7.5" style="1" bestFit="1" customWidth="1"/>
    <col min="10" max="10" width="7.25" style="1" bestFit="1" customWidth="1"/>
    <col min="11" max="11" width="9" style="1"/>
    <col min="12" max="12" width="7.5" style="1" bestFit="1" customWidth="1"/>
    <col min="13" max="15" width="12.625" style="1" customWidth="1"/>
    <col min="16" max="16" width="11.75" style="1" bestFit="1" customWidth="1"/>
    <col min="17" max="16384" width="9" style="1"/>
  </cols>
  <sheetData>
    <row r="1" spans="1:16" ht="24" customHeight="1" x14ac:dyDescent="0.15">
      <c r="A1" s="175" t="s">
        <v>215</v>
      </c>
      <c r="B1" s="175"/>
      <c r="C1" s="175"/>
      <c r="D1" s="176"/>
      <c r="E1" s="176"/>
      <c r="F1" s="175"/>
      <c r="G1" s="175"/>
    </row>
    <row r="2" spans="1:16" ht="9" customHeight="1" x14ac:dyDescent="0.2">
      <c r="C2" s="118"/>
      <c r="G2" s="118"/>
    </row>
    <row r="3" spans="1:16" s="116" customFormat="1" ht="13.15" customHeight="1" x14ac:dyDescent="0.15">
      <c r="A3" s="117" t="s">
        <v>214</v>
      </c>
      <c r="B3" s="117"/>
      <c r="D3" s="137"/>
      <c r="E3" s="137"/>
      <c r="G3" s="117"/>
    </row>
    <row r="4" spans="1:16" s="116" customFormat="1" ht="8.25" customHeight="1" x14ac:dyDescent="0.15">
      <c r="A4" s="117"/>
      <c r="B4" s="117"/>
      <c r="D4" s="137"/>
      <c r="E4" s="137"/>
      <c r="G4" s="117"/>
    </row>
    <row r="5" spans="1:16" s="12" customFormat="1" ht="17.25" customHeight="1" x14ac:dyDescent="0.4">
      <c r="A5" s="259" t="s">
        <v>17</v>
      </c>
      <c r="B5" s="260"/>
      <c r="C5" s="264" t="s">
        <v>213</v>
      </c>
      <c r="D5" s="264"/>
      <c r="E5" s="264"/>
      <c r="F5" s="264"/>
      <c r="G5" s="264"/>
      <c r="H5" s="264"/>
      <c r="I5" s="264"/>
      <c r="J5" s="264"/>
      <c r="K5" s="264"/>
      <c r="L5" s="264"/>
      <c r="M5" s="258" t="s">
        <v>212</v>
      </c>
      <c r="N5" s="258"/>
      <c r="O5" s="258"/>
      <c r="P5" s="136"/>
    </row>
    <row r="6" spans="1:16" s="132" customFormat="1" ht="60" customHeight="1" x14ac:dyDescent="0.4">
      <c r="A6" s="261"/>
      <c r="B6" s="262"/>
      <c r="C6" s="135" t="s">
        <v>211</v>
      </c>
      <c r="D6" s="135" t="s">
        <v>210</v>
      </c>
      <c r="E6" s="135" t="s">
        <v>209</v>
      </c>
      <c r="F6" s="135" t="s">
        <v>208</v>
      </c>
      <c r="G6" s="135" t="s">
        <v>207</v>
      </c>
      <c r="H6" s="135" t="s">
        <v>206</v>
      </c>
      <c r="I6" s="135" t="s">
        <v>205</v>
      </c>
      <c r="J6" s="135" t="s">
        <v>204</v>
      </c>
      <c r="K6" s="134" t="s">
        <v>203</v>
      </c>
      <c r="L6" s="134" t="s">
        <v>202</v>
      </c>
      <c r="M6" s="135" t="s">
        <v>201</v>
      </c>
      <c r="N6" s="135" t="s">
        <v>200</v>
      </c>
      <c r="O6" s="134" t="s">
        <v>199</v>
      </c>
      <c r="P6" s="133" t="s">
        <v>198</v>
      </c>
    </row>
    <row r="7" spans="1:16" ht="9" customHeight="1" x14ac:dyDescent="0.15">
      <c r="A7" s="131"/>
      <c r="B7" s="130"/>
    </row>
    <row r="8" spans="1:16" s="2" customFormat="1" ht="16.5" customHeight="1" x14ac:dyDescent="0.15">
      <c r="A8" s="61" t="s">
        <v>197</v>
      </c>
      <c r="B8" s="129" t="s">
        <v>196</v>
      </c>
      <c r="C8" s="127">
        <v>40</v>
      </c>
      <c r="D8" s="113">
        <v>4</v>
      </c>
      <c r="E8" s="113">
        <v>11</v>
      </c>
      <c r="F8" s="113">
        <v>62</v>
      </c>
      <c r="G8" s="113">
        <v>11</v>
      </c>
      <c r="H8" s="113">
        <v>17</v>
      </c>
      <c r="I8" s="113">
        <v>4</v>
      </c>
      <c r="J8" s="113">
        <v>15</v>
      </c>
      <c r="K8" s="113">
        <v>6</v>
      </c>
      <c r="L8" s="113">
        <v>21</v>
      </c>
      <c r="M8" s="113">
        <v>14</v>
      </c>
      <c r="N8" s="113">
        <v>4</v>
      </c>
      <c r="O8" s="113">
        <v>2</v>
      </c>
      <c r="P8" s="61" t="s">
        <v>182</v>
      </c>
    </row>
    <row r="9" spans="1:16" s="98" customFormat="1" ht="10.5" customHeight="1" x14ac:dyDescent="0.15">
      <c r="A9" s="113"/>
      <c r="B9" s="113"/>
      <c r="C9" s="127"/>
      <c r="D9" s="10"/>
      <c r="E9" s="10"/>
      <c r="F9" s="113"/>
      <c r="G9" s="113"/>
      <c r="H9" s="113"/>
      <c r="I9" s="113"/>
      <c r="J9" s="113"/>
      <c r="K9" s="113"/>
      <c r="L9" s="113"/>
      <c r="M9" s="108" t="s">
        <v>195</v>
      </c>
      <c r="N9" s="108" t="s">
        <v>194</v>
      </c>
      <c r="O9" s="108" t="s">
        <v>180</v>
      </c>
      <c r="P9" s="61"/>
    </row>
    <row r="10" spans="1:16" s="98" customFormat="1" ht="16.5" customHeight="1" x14ac:dyDescent="0.15">
      <c r="A10" s="61" t="s">
        <v>193</v>
      </c>
      <c r="B10" s="113"/>
      <c r="C10" s="127">
        <v>42</v>
      </c>
      <c r="D10" s="113">
        <v>4</v>
      </c>
      <c r="E10" s="113">
        <v>12</v>
      </c>
      <c r="F10" s="113">
        <v>66</v>
      </c>
      <c r="G10" s="113">
        <v>11</v>
      </c>
      <c r="H10" s="113">
        <v>18</v>
      </c>
      <c r="I10" s="113">
        <v>4</v>
      </c>
      <c r="J10" s="113">
        <v>16</v>
      </c>
      <c r="K10" s="113">
        <v>11</v>
      </c>
      <c r="L10" s="113">
        <v>21</v>
      </c>
      <c r="M10" s="113">
        <v>15</v>
      </c>
      <c r="N10" s="113">
        <v>5</v>
      </c>
      <c r="O10" s="113">
        <v>2</v>
      </c>
      <c r="P10" s="61" t="s">
        <v>182</v>
      </c>
    </row>
    <row r="11" spans="1:16" s="98" customFormat="1" ht="10.5" customHeight="1" x14ac:dyDescent="0.15">
      <c r="A11" s="61"/>
      <c r="B11" s="128"/>
      <c r="C11" s="113"/>
      <c r="D11" s="10"/>
      <c r="E11" s="10"/>
      <c r="F11" s="113"/>
      <c r="G11" s="113"/>
      <c r="H11" s="113"/>
      <c r="I11" s="113"/>
      <c r="J11" s="113"/>
      <c r="K11" s="113"/>
      <c r="L11" s="113"/>
      <c r="M11" s="108" t="s">
        <v>192</v>
      </c>
      <c r="N11" s="108" t="s">
        <v>175</v>
      </c>
      <c r="O11" s="108" t="s">
        <v>180</v>
      </c>
      <c r="P11" s="61"/>
    </row>
    <row r="12" spans="1:16" s="98" customFormat="1" ht="16.5" customHeight="1" x14ac:dyDescent="0.15">
      <c r="A12" s="61" t="s">
        <v>191</v>
      </c>
      <c r="B12" s="128"/>
      <c r="C12" s="113">
        <v>43</v>
      </c>
      <c r="D12" s="113">
        <v>4</v>
      </c>
      <c r="E12" s="113">
        <v>15</v>
      </c>
      <c r="F12" s="113">
        <v>69</v>
      </c>
      <c r="G12" s="113">
        <v>11</v>
      </c>
      <c r="H12" s="113">
        <v>20</v>
      </c>
      <c r="I12" s="113">
        <v>4</v>
      </c>
      <c r="J12" s="113">
        <v>19</v>
      </c>
      <c r="K12" s="113">
        <v>14</v>
      </c>
      <c r="L12" s="113">
        <v>22</v>
      </c>
      <c r="M12" s="113">
        <v>18</v>
      </c>
      <c r="N12" s="113">
        <v>5</v>
      </c>
      <c r="O12" s="113">
        <v>2</v>
      </c>
      <c r="P12" s="61" t="s">
        <v>182</v>
      </c>
    </row>
    <row r="13" spans="1:16" s="98" customFormat="1" ht="10.5" customHeight="1" x14ac:dyDescent="0.15">
      <c r="A13" s="113"/>
      <c r="B13" s="113"/>
      <c r="C13" s="127"/>
      <c r="D13" s="10"/>
      <c r="E13" s="10"/>
      <c r="F13" s="113"/>
      <c r="G13" s="113"/>
      <c r="H13" s="113"/>
      <c r="I13" s="113"/>
      <c r="J13" s="113"/>
      <c r="K13" s="113"/>
      <c r="L13" s="113"/>
      <c r="M13" s="108" t="s">
        <v>190</v>
      </c>
      <c r="N13" s="108" t="s">
        <v>175</v>
      </c>
      <c r="O13" s="108" t="s">
        <v>180</v>
      </c>
      <c r="P13" s="61"/>
    </row>
    <row r="14" spans="1:16" s="98" customFormat="1" ht="16.5" customHeight="1" x14ac:dyDescent="0.15">
      <c r="A14" s="61" t="s">
        <v>189</v>
      </c>
      <c r="B14" s="128"/>
      <c r="C14" s="113">
        <v>43</v>
      </c>
      <c r="D14" s="113">
        <v>4</v>
      </c>
      <c r="E14" s="113">
        <v>13</v>
      </c>
      <c r="F14" s="113">
        <v>74</v>
      </c>
      <c r="G14" s="113">
        <v>11</v>
      </c>
      <c r="H14" s="113">
        <v>26</v>
      </c>
      <c r="I14" s="113">
        <v>4</v>
      </c>
      <c r="J14" s="113">
        <v>18</v>
      </c>
      <c r="K14" s="113">
        <v>14</v>
      </c>
      <c r="L14" s="113">
        <v>23</v>
      </c>
      <c r="M14" s="108">
        <v>23</v>
      </c>
      <c r="N14" s="108">
        <v>5</v>
      </c>
      <c r="O14" s="108">
        <v>2</v>
      </c>
      <c r="P14" s="61" t="s">
        <v>182</v>
      </c>
    </row>
    <row r="15" spans="1:16" s="98" customFormat="1" ht="10.5" customHeight="1" x14ac:dyDescent="0.15">
      <c r="A15" s="113"/>
      <c r="B15" s="128"/>
      <c r="C15" s="113"/>
      <c r="D15" s="10"/>
      <c r="E15" s="10"/>
      <c r="F15" s="113"/>
      <c r="G15" s="113"/>
      <c r="H15" s="113"/>
      <c r="I15" s="113"/>
      <c r="J15" s="113"/>
      <c r="K15" s="113"/>
      <c r="L15" s="113"/>
      <c r="M15" s="108" t="s">
        <v>188</v>
      </c>
      <c r="N15" s="108" t="s">
        <v>175</v>
      </c>
      <c r="O15" s="108" t="s">
        <v>180</v>
      </c>
      <c r="P15" s="61"/>
    </row>
    <row r="16" spans="1:16" s="98" customFormat="1" ht="16.5" customHeight="1" x14ac:dyDescent="0.15">
      <c r="A16" s="61" t="s">
        <v>187</v>
      </c>
      <c r="B16" s="128"/>
      <c r="C16" s="113">
        <v>44</v>
      </c>
      <c r="D16" s="113">
        <v>4</v>
      </c>
      <c r="E16" s="113">
        <v>13</v>
      </c>
      <c r="F16" s="113">
        <v>79</v>
      </c>
      <c r="G16" s="113">
        <v>11</v>
      </c>
      <c r="H16" s="113">
        <v>27</v>
      </c>
      <c r="I16" s="113">
        <v>4</v>
      </c>
      <c r="J16" s="113">
        <v>18</v>
      </c>
      <c r="K16" s="113">
        <v>15</v>
      </c>
      <c r="L16" s="113">
        <v>23</v>
      </c>
      <c r="M16" s="108">
        <v>24</v>
      </c>
      <c r="N16" s="108">
        <v>5</v>
      </c>
      <c r="O16" s="108">
        <v>2</v>
      </c>
      <c r="P16" s="61" t="s">
        <v>182</v>
      </c>
    </row>
    <row r="17" spans="1:16" s="98" customFormat="1" ht="10.5" customHeight="1" x14ac:dyDescent="0.15">
      <c r="A17" s="113"/>
      <c r="B17" s="128"/>
      <c r="C17" s="113"/>
      <c r="D17" s="10"/>
      <c r="E17" s="10"/>
      <c r="F17" s="113"/>
      <c r="G17" s="113"/>
      <c r="H17" s="113"/>
      <c r="I17" s="113"/>
      <c r="J17" s="113"/>
      <c r="K17" s="113"/>
      <c r="L17" s="113"/>
      <c r="M17" s="108" t="s">
        <v>186</v>
      </c>
      <c r="N17" s="108" t="s">
        <v>175</v>
      </c>
      <c r="O17" s="108" t="s">
        <v>180</v>
      </c>
      <c r="P17" s="61"/>
    </row>
    <row r="18" spans="1:16" s="98" customFormat="1" ht="16.5" customHeight="1" x14ac:dyDescent="0.15">
      <c r="A18" s="61" t="s">
        <v>129</v>
      </c>
      <c r="B18" s="113"/>
      <c r="C18" s="127">
        <v>44</v>
      </c>
      <c r="D18" s="113">
        <v>5</v>
      </c>
      <c r="E18" s="113">
        <v>12</v>
      </c>
      <c r="F18" s="113">
        <v>83</v>
      </c>
      <c r="G18" s="113">
        <v>9</v>
      </c>
      <c r="H18" s="113">
        <v>28</v>
      </c>
      <c r="I18" s="113">
        <v>4</v>
      </c>
      <c r="J18" s="113">
        <v>18</v>
      </c>
      <c r="K18" s="113">
        <v>15</v>
      </c>
      <c r="L18" s="113">
        <v>25</v>
      </c>
      <c r="M18" s="108">
        <v>28</v>
      </c>
      <c r="N18" s="108">
        <v>5</v>
      </c>
      <c r="O18" s="108">
        <v>2</v>
      </c>
      <c r="P18" s="61" t="s">
        <v>182</v>
      </c>
    </row>
    <row r="19" spans="1:16" s="98" customFormat="1" ht="10.5" customHeight="1" x14ac:dyDescent="0.15">
      <c r="A19" s="113"/>
      <c r="B19" s="113"/>
      <c r="C19" s="127"/>
      <c r="D19" s="10"/>
      <c r="E19" s="10"/>
      <c r="F19" s="113"/>
      <c r="G19" s="113"/>
      <c r="H19" s="113"/>
      <c r="I19" s="113"/>
      <c r="J19" s="113"/>
      <c r="K19" s="113"/>
      <c r="L19" s="113"/>
      <c r="M19" s="108" t="s">
        <v>184</v>
      </c>
      <c r="N19" s="108" t="s">
        <v>175</v>
      </c>
      <c r="O19" s="108" t="s">
        <v>180</v>
      </c>
      <c r="P19" s="61"/>
    </row>
    <row r="20" spans="1:16" s="98" customFormat="1" ht="16.5" customHeight="1" x14ac:dyDescent="0.15">
      <c r="A20" s="61" t="s">
        <v>185</v>
      </c>
      <c r="B20" s="113"/>
      <c r="C20" s="127">
        <v>42</v>
      </c>
      <c r="D20" s="113">
        <v>5</v>
      </c>
      <c r="E20" s="113">
        <v>15</v>
      </c>
      <c r="F20" s="113">
        <v>86</v>
      </c>
      <c r="G20" s="113">
        <v>10</v>
      </c>
      <c r="H20" s="113">
        <v>28</v>
      </c>
      <c r="I20" s="113">
        <v>4</v>
      </c>
      <c r="J20" s="113">
        <v>18</v>
      </c>
      <c r="K20" s="113">
        <v>15</v>
      </c>
      <c r="L20" s="113">
        <v>24</v>
      </c>
      <c r="M20" s="108">
        <v>31</v>
      </c>
      <c r="N20" s="108">
        <v>5</v>
      </c>
      <c r="O20" s="108">
        <v>2</v>
      </c>
      <c r="P20" s="61" t="s">
        <v>182</v>
      </c>
    </row>
    <row r="21" spans="1:16" s="98" customFormat="1" ht="10.5" customHeight="1" x14ac:dyDescent="0.15">
      <c r="A21" s="113"/>
      <c r="B21" s="113"/>
      <c r="C21" s="127"/>
      <c r="D21" s="10"/>
      <c r="E21" s="10"/>
      <c r="F21" s="113"/>
      <c r="G21" s="113"/>
      <c r="H21" s="113"/>
      <c r="I21" s="113"/>
      <c r="J21" s="113"/>
      <c r="K21" s="113"/>
      <c r="L21" s="113"/>
      <c r="M21" s="108" t="s">
        <v>184</v>
      </c>
      <c r="N21" s="108" t="s">
        <v>175</v>
      </c>
      <c r="O21" s="108" t="s">
        <v>180</v>
      </c>
      <c r="P21" s="61"/>
    </row>
    <row r="22" spans="1:16" s="98" customFormat="1" ht="16.5" customHeight="1" x14ac:dyDescent="0.15">
      <c r="A22" s="61" t="s">
        <v>183</v>
      </c>
      <c r="B22" s="113"/>
      <c r="C22" s="127">
        <v>40</v>
      </c>
      <c r="D22" s="113">
        <v>5</v>
      </c>
      <c r="E22" s="113">
        <v>15</v>
      </c>
      <c r="F22" s="113">
        <v>88</v>
      </c>
      <c r="G22" s="113">
        <v>10</v>
      </c>
      <c r="H22" s="113">
        <v>28</v>
      </c>
      <c r="I22" s="113">
        <v>4</v>
      </c>
      <c r="J22" s="113">
        <v>18</v>
      </c>
      <c r="K22" s="113">
        <v>15</v>
      </c>
      <c r="L22" s="113">
        <v>24</v>
      </c>
      <c r="M22" s="108">
        <v>31</v>
      </c>
      <c r="N22" s="108">
        <v>5</v>
      </c>
      <c r="O22" s="108">
        <v>2</v>
      </c>
      <c r="P22" s="61" t="s">
        <v>182</v>
      </c>
    </row>
    <row r="23" spans="1:16" s="98" customFormat="1" ht="10.5" customHeight="1" x14ac:dyDescent="0.15">
      <c r="A23" s="113"/>
      <c r="B23" s="113"/>
      <c r="C23" s="127"/>
      <c r="D23" s="10"/>
      <c r="E23" s="10"/>
      <c r="F23" s="113"/>
      <c r="G23" s="113"/>
      <c r="H23" s="113"/>
      <c r="I23" s="113"/>
      <c r="J23" s="113"/>
      <c r="K23" s="113"/>
      <c r="L23" s="113"/>
      <c r="M23" s="108" t="s">
        <v>181</v>
      </c>
      <c r="N23" s="108" t="s">
        <v>175</v>
      </c>
      <c r="O23" s="108" t="s">
        <v>180</v>
      </c>
      <c r="P23" s="61"/>
    </row>
    <row r="24" spans="1:16" s="98" customFormat="1" ht="21.75" customHeight="1" x14ac:dyDescent="0.15">
      <c r="A24" s="254" t="s">
        <v>126</v>
      </c>
      <c r="B24" s="113"/>
      <c r="C24" s="263">
        <v>39</v>
      </c>
      <c r="D24" s="257">
        <v>5</v>
      </c>
      <c r="E24" s="257">
        <v>13</v>
      </c>
      <c r="F24" s="257">
        <v>84</v>
      </c>
      <c r="G24" s="257">
        <v>9</v>
      </c>
      <c r="H24" s="257">
        <v>27</v>
      </c>
      <c r="I24" s="257">
        <v>4</v>
      </c>
      <c r="J24" s="257">
        <v>20</v>
      </c>
      <c r="K24" s="257">
        <v>15</v>
      </c>
      <c r="L24" s="257">
        <v>24</v>
      </c>
      <c r="M24" s="108">
        <v>31</v>
      </c>
      <c r="N24" s="108">
        <v>5</v>
      </c>
      <c r="O24" s="108">
        <v>2</v>
      </c>
      <c r="P24" s="61" t="s">
        <v>182</v>
      </c>
    </row>
    <row r="25" spans="1:16" s="98" customFormat="1" ht="12" customHeight="1" x14ac:dyDescent="0.15">
      <c r="A25" s="254"/>
      <c r="B25" s="113"/>
      <c r="C25" s="263"/>
      <c r="D25" s="257"/>
      <c r="E25" s="257"/>
      <c r="F25" s="257"/>
      <c r="G25" s="257"/>
      <c r="H25" s="257"/>
      <c r="I25" s="257"/>
      <c r="J25" s="257"/>
      <c r="K25" s="257"/>
      <c r="L25" s="257"/>
      <c r="M25" s="108" t="s">
        <v>181</v>
      </c>
      <c r="N25" s="108" t="s">
        <v>175</v>
      </c>
      <c r="O25" s="108" t="s">
        <v>180</v>
      </c>
      <c r="P25" s="61"/>
    </row>
    <row r="26" spans="1:16" s="98" customFormat="1" ht="10.5" customHeight="1" x14ac:dyDescent="0.15">
      <c r="A26" s="165"/>
      <c r="B26" s="113"/>
      <c r="C26" s="164"/>
      <c r="D26" s="162"/>
      <c r="E26" s="162"/>
      <c r="F26" s="162"/>
      <c r="G26" s="162"/>
      <c r="H26" s="162"/>
      <c r="I26" s="162"/>
      <c r="J26" s="162"/>
      <c r="K26" s="162"/>
      <c r="L26" s="162"/>
      <c r="M26" s="108"/>
      <c r="N26" s="108"/>
      <c r="O26" s="108"/>
      <c r="P26" s="113"/>
    </row>
    <row r="27" spans="1:16" s="98" customFormat="1" ht="20.25" customHeight="1" x14ac:dyDescent="0.15">
      <c r="A27" s="254" t="s">
        <v>179</v>
      </c>
      <c r="B27" s="113"/>
      <c r="C27" s="255">
        <v>41</v>
      </c>
      <c r="D27" s="257">
        <v>5</v>
      </c>
      <c r="E27" s="257">
        <v>15</v>
      </c>
      <c r="F27" s="257">
        <v>83</v>
      </c>
      <c r="G27" s="257">
        <v>10</v>
      </c>
      <c r="H27" s="257">
        <v>28</v>
      </c>
      <c r="I27" s="257">
        <v>4</v>
      </c>
      <c r="J27" s="257">
        <v>20</v>
      </c>
      <c r="K27" s="257">
        <v>15</v>
      </c>
      <c r="L27" s="257">
        <v>23</v>
      </c>
      <c r="M27" s="108">
        <v>32</v>
      </c>
      <c r="N27" s="108">
        <v>5</v>
      </c>
      <c r="O27" s="108">
        <v>0</v>
      </c>
      <c r="P27" s="108">
        <v>1</v>
      </c>
    </row>
    <row r="28" spans="1:16" s="98" customFormat="1" ht="20.25" customHeight="1" x14ac:dyDescent="0.15">
      <c r="A28" s="254"/>
      <c r="B28" s="113"/>
      <c r="C28" s="256"/>
      <c r="D28" s="257"/>
      <c r="E28" s="257"/>
      <c r="F28" s="257"/>
      <c r="G28" s="257"/>
      <c r="H28" s="257"/>
      <c r="I28" s="257"/>
      <c r="J28" s="257"/>
      <c r="K28" s="257"/>
      <c r="L28" s="257"/>
      <c r="M28" s="108" t="s">
        <v>178</v>
      </c>
      <c r="N28" s="108" t="s">
        <v>175</v>
      </c>
      <c r="O28" s="108" t="s">
        <v>174</v>
      </c>
      <c r="P28" s="108" t="s">
        <v>173</v>
      </c>
    </row>
    <row r="29" spans="1:16" s="98" customFormat="1" ht="10.5" customHeight="1" x14ac:dyDescent="0.15">
      <c r="A29" s="165"/>
      <c r="B29" s="113"/>
      <c r="C29" s="164"/>
      <c r="D29" s="162"/>
      <c r="E29" s="162"/>
      <c r="F29" s="162"/>
      <c r="G29" s="162"/>
      <c r="H29" s="162"/>
      <c r="I29" s="162"/>
      <c r="J29" s="162"/>
      <c r="K29" s="162"/>
      <c r="L29" s="162"/>
      <c r="M29" s="108"/>
      <c r="N29" s="108"/>
      <c r="O29" s="108"/>
      <c r="P29" s="108"/>
    </row>
    <row r="30" spans="1:16" s="98" customFormat="1" ht="20.25" customHeight="1" x14ac:dyDescent="0.15">
      <c r="A30" s="254" t="s">
        <v>177</v>
      </c>
      <c r="B30" s="113"/>
      <c r="C30" s="255">
        <v>41</v>
      </c>
      <c r="D30" s="257">
        <v>5</v>
      </c>
      <c r="E30" s="257">
        <v>22</v>
      </c>
      <c r="F30" s="257">
        <v>83</v>
      </c>
      <c r="G30" s="257">
        <v>9</v>
      </c>
      <c r="H30" s="257">
        <v>29</v>
      </c>
      <c r="I30" s="257">
        <v>4</v>
      </c>
      <c r="J30" s="257">
        <v>21</v>
      </c>
      <c r="K30" s="257">
        <v>15</v>
      </c>
      <c r="L30" s="257">
        <v>23</v>
      </c>
      <c r="M30" s="108">
        <v>32</v>
      </c>
      <c r="N30" s="108">
        <v>5</v>
      </c>
      <c r="O30" s="108">
        <v>0</v>
      </c>
      <c r="P30" s="108">
        <v>1</v>
      </c>
    </row>
    <row r="31" spans="1:16" s="98" customFormat="1" ht="20.25" customHeight="1" x14ac:dyDescent="0.15">
      <c r="A31" s="254"/>
      <c r="B31" s="113"/>
      <c r="C31" s="256"/>
      <c r="D31" s="257"/>
      <c r="E31" s="257"/>
      <c r="F31" s="257"/>
      <c r="G31" s="257"/>
      <c r="H31" s="257"/>
      <c r="I31" s="257"/>
      <c r="J31" s="257"/>
      <c r="K31" s="257"/>
      <c r="L31" s="257"/>
      <c r="M31" s="108" t="s">
        <v>176</v>
      </c>
      <c r="N31" s="108" t="s">
        <v>175</v>
      </c>
      <c r="O31" s="108" t="s">
        <v>174</v>
      </c>
      <c r="P31" s="108" t="s">
        <v>173</v>
      </c>
    </row>
    <row r="32" spans="1:16" s="116" customFormat="1" ht="9" customHeight="1" x14ac:dyDescent="0.15">
      <c r="A32" s="123"/>
      <c r="B32" s="123"/>
      <c r="C32" s="126"/>
      <c r="D32" s="125"/>
      <c r="E32" s="125"/>
      <c r="F32" s="123"/>
      <c r="G32" s="123"/>
      <c r="H32" s="123"/>
      <c r="I32" s="123"/>
      <c r="J32" s="123"/>
      <c r="K32" s="123"/>
      <c r="L32" s="123"/>
      <c r="M32" s="124"/>
      <c r="N32" s="124"/>
      <c r="O32" s="124"/>
      <c r="P32" s="123"/>
    </row>
    <row r="33" spans="1:5" s="6" customFormat="1" ht="16.5" customHeight="1" x14ac:dyDescent="0.15">
      <c r="A33" s="1" t="s">
        <v>172</v>
      </c>
      <c r="D33" s="122"/>
      <c r="E33" s="122"/>
    </row>
    <row r="35" spans="1:5" x14ac:dyDescent="0.15">
      <c r="C35" s="121"/>
      <c r="D35" s="120"/>
    </row>
    <row r="36" spans="1:5" x14ac:dyDescent="0.15">
      <c r="D36" s="120"/>
    </row>
  </sheetData>
  <mergeCells count="36">
    <mergeCell ref="G30:G31"/>
    <mergeCell ref="H27:H28"/>
    <mergeCell ref="I27:I28"/>
    <mergeCell ref="J27:J28"/>
    <mergeCell ref="F24:F25"/>
    <mergeCell ref="I24:I25"/>
    <mergeCell ref="J24:J25"/>
    <mergeCell ref="G27:G28"/>
    <mergeCell ref="M5:O5"/>
    <mergeCell ref="G24:G25"/>
    <mergeCell ref="H24:H25"/>
    <mergeCell ref="A5:B6"/>
    <mergeCell ref="C24:C25"/>
    <mergeCell ref="A24:A25"/>
    <mergeCell ref="D24:D25"/>
    <mergeCell ref="E24:E25"/>
    <mergeCell ref="C5:L5"/>
    <mergeCell ref="K24:K25"/>
    <mergeCell ref="L24:L25"/>
    <mergeCell ref="L27:L28"/>
    <mergeCell ref="H30:H31"/>
    <mergeCell ref="I30:I31"/>
    <mergeCell ref="J30:J31"/>
    <mergeCell ref="K30:K31"/>
    <mergeCell ref="L30:L31"/>
    <mergeCell ref="K27:K28"/>
    <mergeCell ref="A27:A28"/>
    <mergeCell ref="C27:C28"/>
    <mergeCell ref="D27:D28"/>
    <mergeCell ref="E27:E28"/>
    <mergeCell ref="F27:F28"/>
    <mergeCell ref="A30:A31"/>
    <mergeCell ref="C30:C31"/>
    <mergeCell ref="D30:D31"/>
    <mergeCell ref="E30:E31"/>
    <mergeCell ref="F30:F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1.625" style="1" customWidth="1"/>
    <col min="2" max="3" width="3.625" style="1" customWidth="1"/>
    <col min="4" max="7" width="17.625" style="1" customWidth="1"/>
    <col min="8" max="8" width="9.25" style="1" bestFit="1" customWidth="1"/>
    <col min="9" max="16384" width="9" style="1"/>
  </cols>
  <sheetData>
    <row r="1" spans="1:8" s="36" customFormat="1" ht="24" customHeight="1" x14ac:dyDescent="0.15">
      <c r="A1" s="175" t="s">
        <v>260</v>
      </c>
      <c r="B1" s="190"/>
      <c r="C1" s="190"/>
      <c r="D1" s="190"/>
      <c r="E1" s="190"/>
      <c r="F1" s="190"/>
      <c r="G1" s="190"/>
    </row>
    <row r="2" spans="1:8" s="36" customFormat="1" ht="15" x14ac:dyDescent="0.15">
      <c r="A2" s="265"/>
      <c r="B2" s="265"/>
      <c r="C2" s="265"/>
      <c r="D2" s="265"/>
      <c r="E2" s="265"/>
      <c r="F2" s="265"/>
      <c r="G2" s="265"/>
    </row>
    <row r="3" spans="1:8" s="36" customFormat="1" ht="9" customHeight="1" x14ac:dyDescent="0.2">
      <c r="A3" s="37"/>
      <c r="B3" s="37"/>
      <c r="C3" s="37"/>
    </row>
    <row r="4" spans="1:8" s="24" customFormat="1" ht="13.15" customHeight="1" x14ac:dyDescent="0.15">
      <c r="A4" s="24" t="s">
        <v>259</v>
      </c>
    </row>
    <row r="5" spans="1:8" s="24" customFormat="1" ht="13.15" customHeight="1" x14ac:dyDescent="0.15">
      <c r="A5" s="24" t="s">
        <v>258</v>
      </c>
    </row>
    <row r="6" spans="1:8" s="24" customFormat="1" ht="6" customHeight="1" x14ac:dyDescent="0.15"/>
    <row r="7" spans="1:8" s="32" customFormat="1" ht="21.95" customHeight="1" x14ac:dyDescent="0.4">
      <c r="A7" s="201" t="s">
        <v>17</v>
      </c>
      <c r="B7" s="201"/>
      <c r="C7" s="204"/>
      <c r="D7" s="92" t="s">
        <v>257</v>
      </c>
      <c r="E7" s="93" t="s">
        <v>256</v>
      </c>
      <c r="F7" s="93" t="s">
        <v>255</v>
      </c>
      <c r="G7" s="93" t="s">
        <v>254</v>
      </c>
    </row>
    <row r="8" spans="1:8" s="122" customFormat="1" ht="9" customHeight="1" x14ac:dyDescent="0.15">
      <c r="A8" s="10"/>
      <c r="B8" s="10"/>
      <c r="C8" s="28"/>
      <c r="D8" s="10"/>
      <c r="E8" s="10"/>
      <c r="F8" s="10"/>
      <c r="G8" s="10"/>
    </row>
    <row r="9" spans="1:8" s="6" customFormat="1" ht="16.5" customHeight="1" x14ac:dyDescent="0.15">
      <c r="A9" s="189" t="s">
        <v>253</v>
      </c>
      <c r="B9" s="7"/>
      <c r="C9" s="7"/>
      <c r="D9" s="8">
        <v>4508</v>
      </c>
      <c r="E9" s="7">
        <v>3635</v>
      </c>
      <c r="F9" s="7">
        <v>14959</v>
      </c>
      <c r="G9" s="7">
        <v>1715955</v>
      </c>
    </row>
    <row r="10" spans="1:8" s="6" customFormat="1" ht="16.5" customHeight="1" x14ac:dyDescent="0.15">
      <c r="A10" s="189">
        <v>28</v>
      </c>
      <c r="B10" s="7"/>
      <c r="C10" s="7"/>
      <c r="D10" s="8">
        <v>4386</v>
      </c>
      <c r="E10" s="7">
        <v>3487</v>
      </c>
      <c r="F10" s="7">
        <v>14317</v>
      </c>
      <c r="G10" s="7">
        <v>1647094</v>
      </c>
      <c r="H10" s="7"/>
    </row>
    <row r="11" spans="1:8" s="6" customFormat="1" ht="16.5" customHeight="1" x14ac:dyDescent="0.15">
      <c r="A11" s="189">
        <v>29</v>
      </c>
      <c r="B11" s="7"/>
      <c r="C11" s="11"/>
      <c r="D11" s="7">
        <v>4225</v>
      </c>
      <c r="E11" s="7">
        <v>3209</v>
      </c>
      <c r="F11" s="7">
        <v>12779</v>
      </c>
      <c r="G11" s="7">
        <v>1484010</v>
      </c>
      <c r="H11" s="7"/>
    </row>
    <row r="12" spans="1:8" s="6" customFormat="1" ht="16.5" customHeight="1" x14ac:dyDescent="0.15">
      <c r="A12" s="189">
        <v>30</v>
      </c>
      <c r="B12" s="7"/>
      <c r="C12" s="11"/>
      <c r="D12" s="7">
        <v>4144</v>
      </c>
      <c r="E12" s="7">
        <v>3201</v>
      </c>
      <c r="F12" s="7">
        <v>13271</v>
      </c>
      <c r="G12" s="7">
        <v>1542245</v>
      </c>
      <c r="H12" s="7"/>
    </row>
    <row r="13" spans="1:8" s="6" customFormat="1" ht="16.5" customHeight="1" x14ac:dyDescent="0.15">
      <c r="A13" s="189" t="s">
        <v>228</v>
      </c>
      <c r="B13" s="7"/>
      <c r="C13" s="11"/>
      <c r="D13" s="7">
        <v>4528</v>
      </c>
      <c r="E13" s="7">
        <v>3568</v>
      </c>
      <c r="F13" s="7">
        <v>13949</v>
      </c>
      <c r="G13" s="7">
        <v>1666687</v>
      </c>
      <c r="H13" s="7"/>
    </row>
    <row r="14" spans="1:8" s="184" customFormat="1" ht="6" customHeight="1" x14ac:dyDescent="0.15">
      <c r="A14" s="188"/>
      <c r="B14" s="188"/>
      <c r="C14" s="187"/>
      <c r="D14" s="7"/>
      <c r="E14" s="7"/>
      <c r="F14" s="7"/>
      <c r="G14" s="7"/>
      <c r="H14" s="185"/>
    </row>
    <row r="15" spans="1:8" s="6" customFormat="1" ht="16.5" customHeight="1" x14ac:dyDescent="0.15">
      <c r="A15" s="61" t="s">
        <v>252</v>
      </c>
      <c r="B15" s="61" t="s">
        <v>251</v>
      </c>
      <c r="C15" s="186" t="s">
        <v>250</v>
      </c>
      <c r="D15" s="7">
        <v>526</v>
      </c>
      <c r="E15" s="7">
        <v>200</v>
      </c>
      <c r="F15" s="7">
        <v>945</v>
      </c>
      <c r="G15" s="7">
        <v>100912</v>
      </c>
      <c r="H15" s="7"/>
    </row>
    <row r="16" spans="1:8" s="184" customFormat="1" ht="16.5" customHeight="1" x14ac:dyDescent="0.15">
      <c r="A16" s="61" t="s">
        <v>249</v>
      </c>
      <c r="B16" s="61" t="s">
        <v>248</v>
      </c>
      <c r="C16" s="103"/>
      <c r="D16" s="7">
        <v>453</v>
      </c>
      <c r="E16" s="7">
        <v>492</v>
      </c>
      <c r="F16" s="7">
        <v>1176</v>
      </c>
      <c r="G16" s="7">
        <v>145021</v>
      </c>
      <c r="H16" s="185"/>
    </row>
    <row r="17" spans="1:8" s="184" customFormat="1" ht="16.5" customHeight="1" x14ac:dyDescent="0.15">
      <c r="A17" s="102"/>
      <c r="B17" s="61" t="s">
        <v>247</v>
      </c>
      <c r="C17" s="103"/>
      <c r="D17" s="7">
        <v>381</v>
      </c>
      <c r="E17" s="7">
        <v>273</v>
      </c>
      <c r="F17" s="7">
        <v>1157</v>
      </c>
      <c r="G17" s="7">
        <v>131734</v>
      </c>
      <c r="H17" s="185"/>
    </row>
    <row r="18" spans="1:8" s="184" customFormat="1" ht="16.5" customHeight="1" x14ac:dyDescent="0.15">
      <c r="A18" s="102"/>
      <c r="B18" s="61" t="s">
        <v>246</v>
      </c>
      <c r="C18" s="103"/>
      <c r="D18" s="7">
        <v>454</v>
      </c>
      <c r="E18" s="7">
        <v>367</v>
      </c>
      <c r="F18" s="7">
        <v>1306</v>
      </c>
      <c r="G18" s="7">
        <v>158984</v>
      </c>
      <c r="H18" s="185"/>
    </row>
    <row r="19" spans="1:8" s="184" customFormat="1" ht="16.5" customHeight="1" x14ac:dyDescent="0.15">
      <c r="A19" s="102"/>
      <c r="B19" s="61" t="s">
        <v>245</v>
      </c>
      <c r="C19" s="103"/>
      <c r="D19" s="7">
        <v>304</v>
      </c>
      <c r="E19" s="7">
        <v>301</v>
      </c>
      <c r="F19" s="7">
        <v>1274</v>
      </c>
      <c r="G19" s="7">
        <v>158324</v>
      </c>
      <c r="H19" s="185"/>
    </row>
    <row r="20" spans="1:8" s="184" customFormat="1" ht="16.5" customHeight="1" x14ac:dyDescent="0.15">
      <c r="A20" s="102"/>
      <c r="B20" s="61" t="s">
        <v>244</v>
      </c>
      <c r="C20" s="103"/>
      <c r="D20" s="7">
        <v>308</v>
      </c>
      <c r="E20" s="7">
        <v>242</v>
      </c>
      <c r="F20" s="7">
        <v>1224</v>
      </c>
      <c r="G20" s="7">
        <v>136520</v>
      </c>
      <c r="H20" s="185"/>
    </row>
    <row r="21" spans="1:8" s="184" customFormat="1" ht="16.5" customHeight="1" x14ac:dyDescent="0.15">
      <c r="A21" s="102"/>
      <c r="B21" s="61" t="s">
        <v>243</v>
      </c>
      <c r="C21" s="103"/>
      <c r="D21" s="7">
        <v>399</v>
      </c>
      <c r="E21" s="7">
        <v>287</v>
      </c>
      <c r="F21" s="7">
        <v>1208</v>
      </c>
      <c r="G21" s="7">
        <v>158051</v>
      </c>
      <c r="H21" s="185"/>
    </row>
    <row r="22" spans="1:8" s="184" customFormat="1" ht="16.5" customHeight="1" x14ac:dyDescent="0.15">
      <c r="A22" s="102"/>
      <c r="B22" s="61" t="s">
        <v>242</v>
      </c>
      <c r="C22" s="103"/>
      <c r="D22" s="7">
        <v>296</v>
      </c>
      <c r="E22" s="7">
        <v>235</v>
      </c>
      <c r="F22" s="7">
        <v>1108</v>
      </c>
      <c r="G22" s="7">
        <v>131315</v>
      </c>
      <c r="H22" s="185"/>
    </row>
    <row r="23" spans="1:8" s="184" customFormat="1" ht="16.5" customHeight="1" x14ac:dyDescent="0.15">
      <c r="A23" s="102"/>
      <c r="B23" s="61" t="s">
        <v>241</v>
      </c>
      <c r="C23" s="103"/>
      <c r="D23" s="7">
        <v>251</v>
      </c>
      <c r="E23" s="7">
        <v>224</v>
      </c>
      <c r="F23" s="7">
        <v>1077</v>
      </c>
      <c r="G23" s="7">
        <v>115982</v>
      </c>
      <c r="H23" s="185"/>
    </row>
    <row r="24" spans="1:8" s="184" customFormat="1" ht="16.5" customHeight="1" x14ac:dyDescent="0.15">
      <c r="A24" s="61" t="s">
        <v>240</v>
      </c>
      <c r="B24" s="61" t="s">
        <v>239</v>
      </c>
      <c r="C24" s="103"/>
      <c r="D24" s="7">
        <v>346</v>
      </c>
      <c r="E24" s="7">
        <v>258</v>
      </c>
      <c r="F24" s="7">
        <v>1092</v>
      </c>
      <c r="G24" s="7">
        <v>149810</v>
      </c>
      <c r="H24" s="185"/>
    </row>
    <row r="25" spans="1:8" s="6" customFormat="1" ht="16.5" customHeight="1" x14ac:dyDescent="0.15">
      <c r="A25" s="102" t="s">
        <v>238</v>
      </c>
      <c r="B25" s="61" t="s">
        <v>177</v>
      </c>
      <c r="C25" s="103"/>
      <c r="D25" s="7">
        <v>434</v>
      </c>
      <c r="E25" s="7">
        <v>376</v>
      </c>
      <c r="F25" s="7">
        <v>1131</v>
      </c>
      <c r="G25" s="7">
        <v>121065</v>
      </c>
      <c r="H25" s="7"/>
    </row>
    <row r="26" spans="1:8" s="6" customFormat="1" ht="16.5" customHeight="1" x14ac:dyDescent="0.15">
      <c r="A26" s="102" t="s">
        <v>238</v>
      </c>
      <c r="B26" s="61" t="s">
        <v>237</v>
      </c>
      <c r="C26" s="103"/>
      <c r="D26" s="7">
        <v>376</v>
      </c>
      <c r="E26" s="7">
        <v>313</v>
      </c>
      <c r="F26" s="7">
        <v>1251</v>
      </c>
      <c r="G26" s="7">
        <v>158969</v>
      </c>
    </row>
    <row r="27" spans="1:8" ht="9" customHeight="1" x14ac:dyDescent="0.15">
      <c r="A27" s="106"/>
      <c r="B27" s="183"/>
      <c r="C27" s="106"/>
      <c r="D27" s="182"/>
      <c r="E27" s="181"/>
      <c r="F27" s="181"/>
      <c r="G27" s="181"/>
    </row>
    <row r="28" spans="1:8" ht="15" customHeight="1" x14ac:dyDescent="0.15">
      <c r="A28" s="6" t="s">
        <v>236</v>
      </c>
      <c r="B28" s="6"/>
      <c r="C28" s="6"/>
    </row>
  </sheetData>
  <mergeCells count="2">
    <mergeCell ref="A7:C7"/>
    <mergeCell ref="A2:G2"/>
  </mergeCells>
  <phoneticPr fontId="1"/>
  <pageMargins left="0.51181102362204722" right="0.51181102362204722" top="0.78740157480314965" bottom="0.59055118110236227" header="0.51181102362204722" footer="0.51181102362204722"/>
  <pageSetup paperSize="9" orientation="portrait" horizontalDpi="4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3"/>
  <sheetViews>
    <sheetView zoomScaleNormal="100" zoomScaleSheetLayoutView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11.25" style="1" customWidth="1"/>
    <col min="2" max="2" width="7.375" style="1" customWidth="1"/>
    <col min="3" max="6" width="6.75" style="1" customWidth="1"/>
    <col min="7" max="7" width="10.875" style="1" customWidth="1"/>
    <col min="8" max="10" width="6.75" style="1" customWidth="1"/>
    <col min="11" max="11" width="11.25" style="1" customWidth="1"/>
    <col min="12" max="12" width="6.75" style="1" customWidth="1"/>
    <col min="13" max="13" width="13.5" style="1" customWidth="1"/>
    <col min="14" max="15" width="6.75" style="1" customWidth="1"/>
    <col min="16" max="16" width="9.375" style="1" customWidth="1"/>
    <col min="17" max="17" width="10.125" style="1" customWidth="1"/>
    <col min="18" max="18" width="8" style="1" customWidth="1"/>
    <col min="19" max="19" width="6.75" style="1" customWidth="1"/>
    <col min="20" max="20" width="6.625" style="1" customWidth="1"/>
    <col min="21" max="16384" width="9" style="1"/>
  </cols>
  <sheetData>
    <row r="1" spans="1:25" ht="24" customHeight="1" x14ac:dyDescent="0.15">
      <c r="A1" s="175" t="s">
        <v>298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5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5" x14ac:dyDescent="0.15">
      <c r="A3" s="24" t="s">
        <v>297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5" ht="6" customHeight="1" x14ac:dyDescent="0.15">
      <c r="A4" s="48"/>
      <c r="B4" s="36"/>
      <c r="C4" s="36"/>
      <c r="D4" s="36"/>
      <c r="E4" s="36"/>
      <c r="F4" s="36"/>
      <c r="G4" s="36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25" s="194" customFormat="1" ht="15" customHeight="1" x14ac:dyDescent="0.4">
      <c r="A5" s="208" t="s">
        <v>17</v>
      </c>
      <c r="B5" s="273" t="s">
        <v>43</v>
      </c>
      <c r="C5" s="266" t="s">
        <v>296</v>
      </c>
      <c r="D5" s="266" t="s">
        <v>295</v>
      </c>
      <c r="E5" s="266" t="s">
        <v>294</v>
      </c>
      <c r="F5" s="266" t="s">
        <v>293</v>
      </c>
      <c r="G5" s="266" t="s">
        <v>292</v>
      </c>
      <c r="H5" s="266" t="s">
        <v>291</v>
      </c>
      <c r="I5" s="266" t="s">
        <v>290</v>
      </c>
      <c r="J5" s="266" t="s">
        <v>289</v>
      </c>
      <c r="K5" s="266" t="s">
        <v>288</v>
      </c>
      <c r="L5" s="266" t="s">
        <v>287</v>
      </c>
      <c r="M5" s="266" t="s">
        <v>286</v>
      </c>
      <c r="N5" s="266" t="s">
        <v>285</v>
      </c>
      <c r="O5" s="266" t="s">
        <v>284</v>
      </c>
      <c r="P5" s="266" t="s">
        <v>283</v>
      </c>
      <c r="Q5" s="266" t="s">
        <v>282</v>
      </c>
      <c r="R5" s="266" t="s">
        <v>281</v>
      </c>
      <c r="S5" s="269" t="s">
        <v>280</v>
      </c>
    </row>
    <row r="6" spans="1:25" s="194" customFormat="1" ht="15" customHeight="1" x14ac:dyDescent="0.4">
      <c r="A6" s="272"/>
      <c r="B6" s="274"/>
      <c r="C6" s="267"/>
      <c r="D6" s="267"/>
      <c r="E6" s="267"/>
      <c r="F6" s="267"/>
      <c r="G6" s="267"/>
      <c r="H6" s="267" t="s">
        <v>279</v>
      </c>
      <c r="I6" s="267"/>
      <c r="J6" s="267"/>
      <c r="K6" s="267" t="s">
        <v>278</v>
      </c>
      <c r="L6" s="267"/>
      <c r="M6" s="267" t="s">
        <v>277</v>
      </c>
      <c r="N6" s="267"/>
      <c r="O6" s="267"/>
      <c r="P6" s="267"/>
      <c r="Q6" s="267"/>
      <c r="R6" s="267" t="s">
        <v>276</v>
      </c>
      <c r="S6" s="270" t="s">
        <v>275</v>
      </c>
    </row>
    <row r="7" spans="1:25" s="194" customFormat="1" ht="15" customHeight="1" x14ac:dyDescent="0.4">
      <c r="A7" s="210"/>
      <c r="B7" s="275"/>
      <c r="C7" s="268"/>
      <c r="D7" s="268"/>
      <c r="E7" s="268"/>
      <c r="F7" s="268"/>
      <c r="G7" s="268"/>
      <c r="H7" s="268"/>
      <c r="I7" s="268"/>
      <c r="J7" s="268"/>
      <c r="K7" s="268" t="s">
        <v>274</v>
      </c>
      <c r="L7" s="268"/>
      <c r="M7" s="268" t="s">
        <v>273</v>
      </c>
      <c r="N7" s="268"/>
      <c r="O7" s="268"/>
      <c r="P7" s="268"/>
      <c r="Q7" s="268"/>
      <c r="R7" s="268"/>
      <c r="S7" s="271"/>
      <c r="U7" s="195"/>
    </row>
    <row r="8" spans="1:25" s="119" customFormat="1" ht="9" customHeight="1" x14ac:dyDescent="0.15">
      <c r="A8" s="10"/>
      <c r="B8" s="193"/>
      <c r="C8" s="10"/>
      <c r="D8" s="10"/>
      <c r="E8" s="10"/>
      <c r="F8" s="10"/>
      <c r="G8" s="10"/>
      <c r="H8" s="10"/>
      <c r="I8" s="10"/>
      <c r="J8" s="10"/>
      <c r="K8" s="10"/>
      <c r="L8" s="10"/>
      <c r="M8" s="43"/>
      <c r="N8" s="43"/>
      <c r="O8" s="43"/>
      <c r="P8" s="43"/>
      <c r="Q8" s="43"/>
      <c r="R8" s="10"/>
      <c r="S8" s="10"/>
      <c r="U8" s="30"/>
    </row>
    <row r="9" spans="1:25" ht="16.5" customHeight="1" x14ac:dyDescent="0.15">
      <c r="A9" s="102" t="s">
        <v>232</v>
      </c>
      <c r="B9" s="8">
        <v>25783</v>
      </c>
      <c r="C9" s="7">
        <v>78</v>
      </c>
      <c r="D9" s="7">
        <v>15</v>
      </c>
      <c r="E9" s="7">
        <v>2875</v>
      </c>
      <c r="F9" s="7">
        <v>2508</v>
      </c>
      <c r="G9" s="7">
        <v>40</v>
      </c>
      <c r="H9" s="108" t="s">
        <v>81</v>
      </c>
      <c r="I9" s="7">
        <v>558</v>
      </c>
      <c r="J9" s="7">
        <v>1457</v>
      </c>
      <c r="K9" s="108" t="s">
        <v>81</v>
      </c>
      <c r="L9" s="7">
        <v>3998</v>
      </c>
      <c r="M9" s="7">
        <v>551</v>
      </c>
      <c r="N9" s="7">
        <v>1281</v>
      </c>
      <c r="O9" s="7">
        <v>4611</v>
      </c>
      <c r="P9" s="7">
        <v>352</v>
      </c>
      <c r="Q9" s="7">
        <v>290</v>
      </c>
      <c r="R9" s="7">
        <v>6552</v>
      </c>
      <c r="S9" s="7">
        <v>617</v>
      </c>
    </row>
    <row r="10" spans="1:25" ht="16.5" customHeight="1" x14ac:dyDescent="0.15">
      <c r="A10" s="103" t="s">
        <v>128</v>
      </c>
      <c r="B10" s="7">
        <v>26392</v>
      </c>
      <c r="C10" s="7">
        <v>89</v>
      </c>
      <c r="D10" s="7">
        <v>9</v>
      </c>
      <c r="E10" s="7">
        <v>3060</v>
      </c>
      <c r="F10" s="7">
        <v>2954</v>
      </c>
      <c r="G10" s="7">
        <v>31</v>
      </c>
      <c r="H10" s="108" t="s">
        <v>81</v>
      </c>
      <c r="I10" s="7">
        <v>546</v>
      </c>
      <c r="J10" s="7">
        <v>1429</v>
      </c>
      <c r="K10" s="108" t="s">
        <v>81</v>
      </c>
      <c r="L10" s="7">
        <v>4426</v>
      </c>
      <c r="M10" s="7">
        <v>644</v>
      </c>
      <c r="N10" s="7">
        <v>1382</v>
      </c>
      <c r="O10" s="7">
        <v>4830</v>
      </c>
      <c r="P10" s="7">
        <v>387</v>
      </c>
      <c r="Q10" s="7">
        <v>176</v>
      </c>
      <c r="R10" s="7">
        <v>5890</v>
      </c>
      <c r="S10" s="7">
        <v>539</v>
      </c>
      <c r="T10" s="2"/>
    </row>
    <row r="11" spans="1:25" ht="16.5" customHeight="1" x14ac:dyDescent="0.15">
      <c r="A11" s="103" t="s">
        <v>127</v>
      </c>
      <c r="B11" s="7">
        <v>27568</v>
      </c>
      <c r="C11" s="7">
        <v>85</v>
      </c>
      <c r="D11" s="7">
        <v>11</v>
      </c>
      <c r="E11" s="7">
        <v>3313</v>
      </c>
      <c r="F11" s="7">
        <v>3511</v>
      </c>
      <c r="G11" s="7">
        <v>46</v>
      </c>
      <c r="H11" s="108" t="s">
        <v>81</v>
      </c>
      <c r="I11" s="7">
        <v>642</v>
      </c>
      <c r="J11" s="7">
        <v>1574</v>
      </c>
      <c r="K11" s="108" t="s">
        <v>81</v>
      </c>
      <c r="L11" s="7">
        <v>4399</v>
      </c>
      <c r="M11" s="7">
        <v>673</v>
      </c>
      <c r="N11" s="7">
        <v>1320</v>
      </c>
      <c r="O11" s="7">
        <v>5132</v>
      </c>
      <c r="P11" s="7">
        <v>488</v>
      </c>
      <c r="Q11" s="7">
        <v>211</v>
      </c>
      <c r="R11" s="7">
        <v>5531</v>
      </c>
      <c r="S11" s="7">
        <v>632</v>
      </c>
      <c r="T11" s="2"/>
    </row>
    <row r="12" spans="1:25" ht="16.5" customHeight="1" x14ac:dyDescent="0.15">
      <c r="A12" s="103" t="s">
        <v>126</v>
      </c>
      <c r="B12" s="7">
        <v>29369</v>
      </c>
      <c r="C12" s="7">
        <v>90</v>
      </c>
      <c r="D12" s="7">
        <v>4</v>
      </c>
      <c r="E12" s="7">
        <v>3550</v>
      </c>
      <c r="F12" s="7">
        <v>3826</v>
      </c>
      <c r="G12" s="7">
        <v>47</v>
      </c>
      <c r="H12" s="108" t="s">
        <v>81</v>
      </c>
      <c r="I12" s="7">
        <v>621</v>
      </c>
      <c r="J12" s="7">
        <v>1565</v>
      </c>
      <c r="K12" s="108" t="s">
        <v>81</v>
      </c>
      <c r="L12" s="7">
        <v>4832</v>
      </c>
      <c r="M12" s="7">
        <v>692</v>
      </c>
      <c r="N12" s="7">
        <v>1390</v>
      </c>
      <c r="O12" s="7">
        <v>5543</v>
      </c>
      <c r="P12" s="7">
        <v>507</v>
      </c>
      <c r="Q12" s="7">
        <v>292</v>
      </c>
      <c r="R12" s="7">
        <v>5734</v>
      </c>
      <c r="S12" s="7">
        <v>676</v>
      </c>
      <c r="T12" s="2"/>
    </row>
    <row r="13" spans="1:25" ht="16.5" customHeight="1" x14ac:dyDescent="0.15">
      <c r="A13" s="103" t="s">
        <v>223</v>
      </c>
      <c r="B13" s="7">
        <v>28555</v>
      </c>
      <c r="C13" s="7">
        <v>98</v>
      </c>
      <c r="D13" s="7">
        <v>15</v>
      </c>
      <c r="E13" s="7">
        <v>3573</v>
      </c>
      <c r="F13" s="7">
        <v>2988</v>
      </c>
      <c r="G13" s="7">
        <v>46</v>
      </c>
      <c r="H13" s="108" t="s">
        <v>81</v>
      </c>
      <c r="I13" s="7">
        <v>681</v>
      </c>
      <c r="J13" s="7">
        <v>1557</v>
      </c>
      <c r="K13" s="108" t="s">
        <v>81</v>
      </c>
      <c r="L13" s="7">
        <v>5012</v>
      </c>
      <c r="M13" s="7">
        <v>632</v>
      </c>
      <c r="N13" s="7">
        <v>1369</v>
      </c>
      <c r="O13" s="7">
        <v>6100</v>
      </c>
      <c r="P13" s="7">
        <v>454</v>
      </c>
      <c r="Q13" s="7">
        <v>202</v>
      </c>
      <c r="R13" s="7">
        <v>5201</v>
      </c>
      <c r="S13" s="7">
        <v>627</v>
      </c>
      <c r="T13" s="2"/>
    </row>
    <row r="14" spans="1:25" s="192" customFormat="1" ht="7.5" customHeight="1" x14ac:dyDescent="0.15">
      <c r="A14" s="187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40"/>
      <c r="U14" s="40"/>
    </row>
    <row r="15" spans="1:25" ht="16.5" customHeight="1" x14ac:dyDescent="0.15">
      <c r="A15" s="103" t="s">
        <v>272</v>
      </c>
      <c r="B15" s="108">
        <v>2415</v>
      </c>
      <c r="C15" s="108">
        <v>11</v>
      </c>
      <c r="D15" s="7">
        <v>0</v>
      </c>
      <c r="E15" s="108">
        <v>307</v>
      </c>
      <c r="F15" s="108">
        <v>311</v>
      </c>
      <c r="G15" s="7">
        <v>6</v>
      </c>
      <c r="H15" s="108" t="s">
        <v>81</v>
      </c>
      <c r="I15" s="108">
        <v>27</v>
      </c>
      <c r="J15" s="108">
        <v>164</v>
      </c>
      <c r="K15" s="108" t="s">
        <v>81</v>
      </c>
      <c r="L15" s="108">
        <v>408</v>
      </c>
      <c r="M15" s="108">
        <v>33</v>
      </c>
      <c r="N15" s="108">
        <v>118</v>
      </c>
      <c r="O15" s="108">
        <v>481</v>
      </c>
      <c r="P15" s="108">
        <v>27</v>
      </c>
      <c r="Q15" s="108">
        <v>21</v>
      </c>
      <c r="R15" s="108">
        <v>464</v>
      </c>
      <c r="S15" s="108">
        <v>37</v>
      </c>
      <c r="T15" s="2"/>
      <c r="U15" s="2"/>
      <c r="V15" s="2"/>
      <c r="W15" s="2"/>
      <c r="X15" s="2"/>
      <c r="Y15" s="2"/>
    </row>
    <row r="16" spans="1:25" s="192" customFormat="1" ht="16.5" customHeight="1" x14ac:dyDescent="0.15">
      <c r="A16" s="103" t="s">
        <v>271</v>
      </c>
      <c r="B16" s="108">
        <v>2107</v>
      </c>
      <c r="C16" s="108">
        <v>9</v>
      </c>
      <c r="D16" s="7">
        <v>1</v>
      </c>
      <c r="E16" s="108">
        <v>288</v>
      </c>
      <c r="F16" s="108">
        <v>247</v>
      </c>
      <c r="G16" s="108">
        <v>4</v>
      </c>
      <c r="H16" s="108" t="s">
        <v>81</v>
      </c>
      <c r="I16" s="108">
        <v>28</v>
      </c>
      <c r="J16" s="108">
        <v>109</v>
      </c>
      <c r="K16" s="108" t="s">
        <v>81</v>
      </c>
      <c r="L16" s="108">
        <v>274</v>
      </c>
      <c r="M16" s="108">
        <v>63</v>
      </c>
      <c r="N16" s="108">
        <v>106</v>
      </c>
      <c r="O16" s="108">
        <v>431</v>
      </c>
      <c r="P16" s="108">
        <v>33</v>
      </c>
      <c r="Q16" s="108">
        <v>24</v>
      </c>
      <c r="R16" s="108">
        <v>430</v>
      </c>
      <c r="S16" s="108">
        <v>60</v>
      </c>
      <c r="T16" s="40"/>
      <c r="U16" s="2"/>
      <c r="V16" s="40"/>
      <c r="W16" s="40"/>
      <c r="X16" s="40"/>
      <c r="Y16" s="40"/>
    </row>
    <row r="17" spans="1:25" s="192" customFormat="1" ht="16.5" customHeight="1" x14ac:dyDescent="0.15">
      <c r="A17" s="103" t="s">
        <v>270</v>
      </c>
      <c r="B17" s="108">
        <v>2386</v>
      </c>
      <c r="C17" s="108">
        <v>3</v>
      </c>
      <c r="D17" s="7">
        <v>3</v>
      </c>
      <c r="E17" s="108">
        <v>301</v>
      </c>
      <c r="F17" s="108">
        <v>319</v>
      </c>
      <c r="G17" s="108">
        <v>1</v>
      </c>
      <c r="H17" s="108" t="s">
        <v>81</v>
      </c>
      <c r="I17" s="108">
        <v>38</v>
      </c>
      <c r="J17" s="108">
        <v>132</v>
      </c>
      <c r="K17" s="108" t="s">
        <v>81</v>
      </c>
      <c r="L17" s="108">
        <v>343</v>
      </c>
      <c r="M17" s="108">
        <v>69</v>
      </c>
      <c r="N17" s="108">
        <v>130</v>
      </c>
      <c r="O17" s="108">
        <v>451</v>
      </c>
      <c r="P17" s="108">
        <v>33</v>
      </c>
      <c r="Q17" s="108">
        <v>25</v>
      </c>
      <c r="R17" s="108">
        <v>488</v>
      </c>
      <c r="S17" s="108">
        <v>50</v>
      </c>
      <c r="T17" s="40"/>
      <c r="U17" s="2"/>
      <c r="V17" s="40"/>
      <c r="W17" s="40"/>
      <c r="X17" s="40"/>
      <c r="Y17" s="40"/>
    </row>
    <row r="18" spans="1:25" s="192" customFormat="1" ht="16.5" customHeight="1" x14ac:dyDescent="0.15">
      <c r="A18" s="103" t="s">
        <v>269</v>
      </c>
      <c r="B18" s="108">
        <v>2545</v>
      </c>
      <c r="C18" s="108">
        <v>11</v>
      </c>
      <c r="D18" s="7">
        <v>0</v>
      </c>
      <c r="E18" s="108">
        <v>351</v>
      </c>
      <c r="F18" s="108">
        <v>272</v>
      </c>
      <c r="G18" s="108">
        <v>3</v>
      </c>
      <c r="H18" s="108" t="s">
        <v>81</v>
      </c>
      <c r="I18" s="108">
        <v>33</v>
      </c>
      <c r="J18" s="108">
        <v>152</v>
      </c>
      <c r="K18" s="108" t="s">
        <v>81</v>
      </c>
      <c r="L18" s="108">
        <v>520</v>
      </c>
      <c r="M18" s="108">
        <v>34</v>
      </c>
      <c r="N18" s="108">
        <v>139</v>
      </c>
      <c r="O18" s="108">
        <v>541</v>
      </c>
      <c r="P18" s="108">
        <v>27</v>
      </c>
      <c r="Q18" s="108">
        <v>17</v>
      </c>
      <c r="R18" s="108">
        <v>406</v>
      </c>
      <c r="S18" s="108">
        <v>39</v>
      </c>
      <c r="T18" s="40"/>
      <c r="U18" s="2"/>
      <c r="V18" s="40"/>
      <c r="W18" s="40"/>
      <c r="X18" s="40"/>
      <c r="Y18" s="40"/>
    </row>
    <row r="19" spans="1:25" s="192" customFormat="1" ht="16.5" customHeight="1" x14ac:dyDescent="0.15">
      <c r="A19" s="103" t="s">
        <v>268</v>
      </c>
      <c r="B19" s="108">
        <v>2435</v>
      </c>
      <c r="C19" s="108">
        <v>6</v>
      </c>
      <c r="D19" s="7">
        <v>0</v>
      </c>
      <c r="E19" s="108">
        <v>295</v>
      </c>
      <c r="F19" s="108">
        <v>246</v>
      </c>
      <c r="G19" s="108">
        <v>7</v>
      </c>
      <c r="H19" s="108" t="s">
        <v>81</v>
      </c>
      <c r="I19" s="108">
        <v>28</v>
      </c>
      <c r="J19" s="108">
        <v>103</v>
      </c>
      <c r="K19" s="108" t="s">
        <v>81</v>
      </c>
      <c r="L19" s="108">
        <v>588</v>
      </c>
      <c r="M19" s="108">
        <v>53</v>
      </c>
      <c r="N19" s="108">
        <v>108</v>
      </c>
      <c r="O19" s="108">
        <v>484</v>
      </c>
      <c r="P19" s="108">
        <v>41</v>
      </c>
      <c r="Q19" s="108">
        <v>12</v>
      </c>
      <c r="R19" s="108">
        <v>426</v>
      </c>
      <c r="S19" s="108">
        <v>38</v>
      </c>
      <c r="T19" s="40"/>
      <c r="U19" s="2"/>
      <c r="V19" s="40"/>
      <c r="W19" s="40"/>
      <c r="X19" s="40"/>
      <c r="Y19" s="40"/>
    </row>
    <row r="20" spans="1:25" s="192" customFormat="1" ht="16.5" customHeight="1" x14ac:dyDescent="0.15">
      <c r="A20" s="103" t="s">
        <v>267</v>
      </c>
      <c r="B20" s="108">
        <v>2631</v>
      </c>
      <c r="C20" s="108">
        <v>15</v>
      </c>
      <c r="D20" s="7">
        <v>5</v>
      </c>
      <c r="E20" s="108">
        <v>301</v>
      </c>
      <c r="F20" s="108">
        <v>315</v>
      </c>
      <c r="G20" s="108">
        <v>6</v>
      </c>
      <c r="H20" s="108" t="s">
        <v>81</v>
      </c>
      <c r="I20" s="108">
        <v>122</v>
      </c>
      <c r="J20" s="108">
        <v>138</v>
      </c>
      <c r="K20" s="108" t="s">
        <v>81</v>
      </c>
      <c r="L20" s="108">
        <v>346</v>
      </c>
      <c r="M20" s="108">
        <v>80</v>
      </c>
      <c r="N20" s="108">
        <v>93</v>
      </c>
      <c r="O20" s="108">
        <v>564</v>
      </c>
      <c r="P20" s="108">
        <v>38</v>
      </c>
      <c r="Q20" s="108">
        <v>26</v>
      </c>
      <c r="R20" s="108">
        <v>536</v>
      </c>
      <c r="S20" s="108">
        <v>46</v>
      </c>
      <c r="T20" s="40"/>
      <c r="U20" s="2"/>
      <c r="V20" s="40"/>
      <c r="W20" s="40"/>
      <c r="X20" s="40"/>
      <c r="Y20" s="40"/>
    </row>
    <row r="21" spans="1:25" s="192" customFormat="1" ht="16.5" customHeight="1" x14ac:dyDescent="0.15">
      <c r="A21" s="103" t="s">
        <v>266</v>
      </c>
      <c r="B21" s="108">
        <v>2564</v>
      </c>
      <c r="C21" s="108">
        <v>6</v>
      </c>
      <c r="D21" s="108">
        <v>0</v>
      </c>
      <c r="E21" s="108">
        <v>329</v>
      </c>
      <c r="F21" s="108">
        <v>208</v>
      </c>
      <c r="G21" s="7">
        <v>2</v>
      </c>
      <c r="H21" s="108" t="s">
        <v>81</v>
      </c>
      <c r="I21" s="108">
        <v>112</v>
      </c>
      <c r="J21" s="108">
        <v>138</v>
      </c>
      <c r="K21" s="108" t="s">
        <v>81</v>
      </c>
      <c r="L21" s="108">
        <v>484</v>
      </c>
      <c r="M21" s="108">
        <v>37</v>
      </c>
      <c r="N21" s="108">
        <v>151</v>
      </c>
      <c r="O21" s="108">
        <v>567</v>
      </c>
      <c r="P21" s="108">
        <v>34</v>
      </c>
      <c r="Q21" s="108">
        <v>18</v>
      </c>
      <c r="R21" s="108">
        <v>431</v>
      </c>
      <c r="S21" s="108">
        <v>47</v>
      </c>
      <c r="T21" s="40"/>
      <c r="U21" s="2"/>
      <c r="V21" s="40"/>
      <c r="W21" s="40"/>
      <c r="X21" s="40"/>
      <c r="Y21" s="40"/>
    </row>
    <row r="22" spans="1:25" s="192" customFormat="1" ht="16.5" customHeight="1" x14ac:dyDescent="0.15">
      <c r="A22" s="103" t="s">
        <v>265</v>
      </c>
      <c r="B22" s="108">
        <v>2165</v>
      </c>
      <c r="C22" s="7">
        <v>10</v>
      </c>
      <c r="D22" s="7">
        <v>0</v>
      </c>
      <c r="E22" s="108">
        <v>267</v>
      </c>
      <c r="F22" s="108">
        <v>174</v>
      </c>
      <c r="G22" s="108">
        <v>6</v>
      </c>
      <c r="H22" s="108" t="s">
        <v>81</v>
      </c>
      <c r="I22" s="108">
        <v>28</v>
      </c>
      <c r="J22" s="108">
        <v>103</v>
      </c>
      <c r="K22" s="108" t="s">
        <v>81</v>
      </c>
      <c r="L22" s="108">
        <v>563</v>
      </c>
      <c r="M22" s="108">
        <v>45</v>
      </c>
      <c r="N22" s="108">
        <v>126</v>
      </c>
      <c r="O22" s="108">
        <v>419</v>
      </c>
      <c r="P22" s="108">
        <v>44</v>
      </c>
      <c r="Q22" s="108">
        <v>9</v>
      </c>
      <c r="R22" s="108">
        <v>322</v>
      </c>
      <c r="S22" s="108">
        <v>49</v>
      </c>
      <c r="T22" s="40"/>
      <c r="U22" s="2"/>
      <c r="V22" s="40"/>
      <c r="W22" s="40"/>
      <c r="X22" s="40"/>
      <c r="Y22" s="40"/>
    </row>
    <row r="23" spans="1:25" s="192" customFormat="1" ht="16.5" customHeight="1" x14ac:dyDescent="0.15">
      <c r="A23" s="103" t="s">
        <v>264</v>
      </c>
      <c r="B23" s="108">
        <v>2591</v>
      </c>
      <c r="C23" s="108">
        <v>5</v>
      </c>
      <c r="D23" s="7">
        <v>3</v>
      </c>
      <c r="E23" s="108">
        <v>284</v>
      </c>
      <c r="F23" s="108">
        <v>286</v>
      </c>
      <c r="G23" s="7">
        <v>2</v>
      </c>
      <c r="H23" s="108" t="s">
        <v>81</v>
      </c>
      <c r="I23" s="108">
        <v>112</v>
      </c>
      <c r="J23" s="108">
        <v>144</v>
      </c>
      <c r="K23" s="108" t="s">
        <v>81</v>
      </c>
      <c r="L23" s="108">
        <v>316</v>
      </c>
      <c r="M23" s="108">
        <v>86</v>
      </c>
      <c r="N23" s="108">
        <v>105</v>
      </c>
      <c r="O23" s="108">
        <v>605</v>
      </c>
      <c r="P23" s="108">
        <v>55</v>
      </c>
      <c r="Q23" s="108">
        <v>11</v>
      </c>
      <c r="R23" s="108">
        <v>532</v>
      </c>
      <c r="S23" s="108">
        <v>45</v>
      </c>
      <c r="T23" s="40"/>
      <c r="U23" s="2"/>
      <c r="V23" s="40"/>
      <c r="W23" s="40"/>
      <c r="X23" s="40"/>
      <c r="Y23" s="40"/>
    </row>
    <row r="24" spans="1:25" s="192" customFormat="1" ht="16.5" customHeight="1" x14ac:dyDescent="0.15">
      <c r="A24" s="103" t="s">
        <v>263</v>
      </c>
      <c r="B24" s="108">
        <v>2164</v>
      </c>
      <c r="C24" s="108">
        <v>5</v>
      </c>
      <c r="D24" s="7">
        <v>0</v>
      </c>
      <c r="E24" s="108">
        <v>263</v>
      </c>
      <c r="F24" s="108">
        <v>196</v>
      </c>
      <c r="G24" s="108">
        <v>3</v>
      </c>
      <c r="H24" s="108" t="s">
        <v>81</v>
      </c>
      <c r="I24" s="108">
        <v>113</v>
      </c>
      <c r="J24" s="108">
        <v>117</v>
      </c>
      <c r="K24" s="108" t="s">
        <v>81</v>
      </c>
      <c r="L24" s="108">
        <v>463</v>
      </c>
      <c r="M24" s="108">
        <v>21</v>
      </c>
      <c r="N24" s="108">
        <v>111</v>
      </c>
      <c r="O24" s="108">
        <v>445</v>
      </c>
      <c r="P24" s="108">
        <v>28</v>
      </c>
      <c r="Q24" s="108">
        <v>23</v>
      </c>
      <c r="R24" s="108">
        <v>319</v>
      </c>
      <c r="S24" s="108">
        <v>57</v>
      </c>
      <c r="T24" s="40"/>
      <c r="U24" s="2"/>
      <c r="V24" s="40"/>
      <c r="W24" s="40"/>
      <c r="X24" s="40"/>
      <c r="Y24" s="40"/>
    </row>
    <row r="25" spans="1:25" ht="16.5" customHeight="1" x14ac:dyDescent="0.15">
      <c r="A25" s="103" t="s">
        <v>262</v>
      </c>
      <c r="B25" s="108">
        <v>2438</v>
      </c>
      <c r="C25" s="108">
        <v>11</v>
      </c>
      <c r="D25" s="108">
        <v>0</v>
      </c>
      <c r="E25" s="108">
        <v>265</v>
      </c>
      <c r="F25" s="108">
        <v>181</v>
      </c>
      <c r="G25" s="108">
        <v>5</v>
      </c>
      <c r="H25" s="108" t="s">
        <v>81</v>
      </c>
      <c r="I25" s="108">
        <v>18</v>
      </c>
      <c r="J25" s="108">
        <v>121</v>
      </c>
      <c r="K25" s="108" t="s">
        <v>81</v>
      </c>
      <c r="L25" s="108">
        <v>453</v>
      </c>
      <c r="M25" s="108">
        <v>55</v>
      </c>
      <c r="N25" s="108">
        <v>109</v>
      </c>
      <c r="O25" s="108">
        <v>640</v>
      </c>
      <c r="P25" s="108">
        <v>48</v>
      </c>
      <c r="Q25" s="108">
        <v>7</v>
      </c>
      <c r="R25" s="108">
        <v>387</v>
      </c>
      <c r="S25" s="108">
        <v>138</v>
      </c>
      <c r="T25" s="2"/>
      <c r="U25" s="2"/>
      <c r="V25" s="2"/>
      <c r="W25" s="2"/>
      <c r="X25" s="2"/>
      <c r="Y25" s="2"/>
    </row>
    <row r="26" spans="1:25" ht="16.5" customHeight="1" x14ac:dyDescent="0.15">
      <c r="A26" s="103" t="s">
        <v>261</v>
      </c>
      <c r="B26" s="108">
        <v>2114</v>
      </c>
      <c r="C26" s="108">
        <v>6</v>
      </c>
      <c r="D26" s="7">
        <v>3</v>
      </c>
      <c r="E26" s="108">
        <v>322</v>
      </c>
      <c r="F26" s="108">
        <v>233</v>
      </c>
      <c r="G26" s="7">
        <v>1</v>
      </c>
      <c r="H26" s="108" t="s">
        <v>81</v>
      </c>
      <c r="I26" s="108">
        <v>22</v>
      </c>
      <c r="J26" s="108">
        <v>136</v>
      </c>
      <c r="K26" s="108" t="s">
        <v>81</v>
      </c>
      <c r="L26" s="108">
        <v>254</v>
      </c>
      <c r="M26" s="108">
        <v>56</v>
      </c>
      <c r="N26" s="108">
        <v>73</v>
      </c>
      <c r="O26" s="108">
        <v>472</v>
      </c>
      <c r="P26" s="108">
        <v>46</v>
      </c>
      <c r="Q26" s="108">
        <v>9</v>
      </c>
      <c r="R26" s="108">
        <v>460</v>
      </c>
      <c r="S26" s="108">
        <v>21</v>
      </c>
      <c r="T26" s="2"/>
      <c r="U26" s="2"/>
      <c r="V26" s="2"/>
      <c r="W26" s="2"/>
      <c r="X26" s="2"/>
      <c r="Y26" s="2"/>
    </row>
    <row r="27" spans="1:25" ht="9" customHeight="1" x14ac:dyDescent="0.15">
      <c r="A27" s="106"/>
      <c r="B27" s="182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</row>
    <row r="28" spans="1:25" x14ac:dyDescent="0.15">
      <c r="A28" s="1" t="s">
        <v>236</v>
      </c>
    </row>
    <row r="30" spans="1:25" s="191" customFormat="1" x14ac:dyDescent="0.15">
      <c r="C30" s="191">
        <f t="shared" ref="C30:S30" si="0">SUM(C15:C26)</f>
        <v>98</v>
      </c>
      <c r="D30" s="191">
        <f t="shared" si="0"/>
        <v>15</v>
      </c>
      <c r="E30" s="191">
        <f t="shared" si="0"/>
        <v>3573</v>
      </c>
      <c r="F30" s="191">
        <f t="shared" si="0"/>
        <v>2988</v>
      </c>
      <c r="G30" s="191">
        <f t="shared" si="0"/>
        <v>46</v>
      </c>
      <c r="H30" s="191">
        <f t="shared" si="0"/>
        <v>0</v>
      </c>
      <c r="I30" s="191">
        <f t="shared" si="0"/>
        <v>681</v>
      </c>
      <c r="J30" s="191">
        <f t="shared" si="0"/>
        <v>1557</v>
      </c>
      <c r="K30" s="191">
        <f t="shared" si="0"/>
        <v>0</v>
      </c>
      <c r="L30" s="191">
        <f t="shared" si="0"/>
        <v>5012</v>
      </c>
      <c r="M30" s="191">
        <f t="shared" si="0"/>
        <v>632</v>
      </c>
      <c r="N30" s="191">
        <f t="shared" si="0"/>
        <v>1369</v>
      </c>
      <c r="O30" s="191">
        <f t="shared" si="0"/>
        <v>6100</v>
      </c>
      <c r="P30" s="191">
        <f t="shared" si="0"/>
        <v>454</v>
      </c>
      <c r="Q30" s="191">
        <f t="shared" si="0"/>
        <v>202</v>
      </c>
      <c r="R30" s="191">
        <f t="shared" si="0"/>
        <v>5201</v>
      </c>
      <c r="S30" s="191">
        <f t="shared" si="0"/>
        <v>627</v>
      </c>
    </row>
    <row r="63" ht="9" customHeight="1" x14ac:dyDescent="0.15"/>
  </sheetData>
  <mergeCells count="19">
    <mergeCell ref="N5:N7"/>
    <mergeCell ref="O5:O7"/>
    <mergeCell ref="P5:P7"/>
    <mergeCell ref="C5:C7"/>
    <mergeCell ref="S5:S7"/>
    <mergeCell ref="A5:A7"/>
    <mergeCell ref="B5:B7"/>
    <mergeCell ref="H5:H7"/>
    <mergeCell ref="K5:K7"/>
    <mergeCell ref="M5:M7"/>
    <mergeCell ref="R5:R7"/>
    <mergeCell ref="G5:G7"/>
    <mergeCell ref="D5:D7"/>
    <mergeCell ref="E5:E7"/>
    <mergeCell ref="I5:I7"/>
    <mergeCell ref="J5:J7"/>
    <mergeCell ref="F5:F7"/>
    <mergeCell ref="Q5:Q7"/>
    <mergeCell ref="L5:L7"/>
  </mergeCells>
  <phoneticPr fontId="1"/>
  <pageMargins left="0.78740157480314965" right="0.55118110236220474" top="0.98425196850393704" bottom="0.98425196850393704" header="0.51181102362204722" footer="0.51181102362204722"/>
  <pageSetup paperSize="9" scale="85" orientation="landscape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100" workbookViewId="0"/>
  </sheetViews>
  <sheetFormatPr defaultRowHeight="13.5" x14ac:dyDescent="0.15"/>
  <cols>
    <col min="1" max="1" width="18.625" style="1" customWidth="1"/>
    <col min="2" max="4" width="20.625" style="1" customWidth="1"/>
    <col min="5" max="16384" width="9" style="1"/>
  </cols>
  <sheetData>
    <row r="1" spans="1:6" ht="24" customHeight="1" x14ac:dyDescent="0.15">
      <c r="A1" s="175" t="s">
        <v>316</v>
      </c>
      <c r="B1" s="19"/>
      <c r="C1" s="19"/>
      <c r="D1" s="19"/>
    </row>
    <row r="2" spans="1:6" ht="9" customHeight="1" x14ac:dyDescent="0.2">
      <c r="A2" s="37"/>
      <c r="B2" s="19"/>
      <c r="C2" s="19"/>
      <c r="D2" s="19"/>
    </row>
    <row r="3" spans="1:6" x14ac:dyDescent="0.15">
      <c r="A3" s="24" t="s">
        <v>315</v>
      </c>
      <c r="B3" s="36"/>
      <c r="C3" s="19"/>
      <c r="D3" s="19"/>
    </row>
    <row r="4" spans="1:6" x14ac:dyDescent="0.15">
      <c r="A4" s="24" t="s">
        <v>314</v>
      </c>
      <c r="B4" s="36"/>
      <c r="C4" s="36"/>
      <c r="D4" s="19"/>
    </row>
    <row r="5" spans="1:6" x14ac:dyDescent="0.15">
      <c r="A5" s="24"/>
      <c r="B5" s="36"/>
      <c r="C5" s="36"/>
      <c r="D5" s="19"/>
    </row>
    <row r="6" spans="1:6" s="12" customFormat="1" ht="14.25" customHeight="1" x14ac:dyDescent="0.4">
      <c r="A6" s="208" t="s">
        <v>17</v>
      </c>
      <c r="B6" s="174" t="s">
        <v>313</v>
      </c>
      <c r="C6" s="174" t="s">
        <v>312</v>
      </c>
      <c r="D6" s="174" t="s">
        <v>311</v>
      </c>
    </row>
    <row r="7" spans="1:6" s="194" customFormat="1" ht="14.25" customHeight="1" x14ac:dyDescent="0.4">
      <c r="A7" s="210"/>
      <c r="B7" s="13" t="s">
        <v>43</v>
      </c>
      <c r="C7" s="13" t="s">
        <v>43</v>
      </c>
      <c r="D7" s="174" t="s">
        <v>43</v>
      </c>
      <c r="E7" s="195"/>
      <c r="F7" s="195"/>
    </row>
    <row r="8" spans="1:6" s="119" customFormat="1" ht="6.75" customHeight="1" x14ac:dyDescent="0.15">
      <c r="A8" s="28"/>
      <c r="B8" s="10"/>
      <c r="C8" s="10"/>
      <c r="D8" s="10"/>
      <c r="F8" s="30"/>
    </row>
    <row r="9" spans="1:6" ht="16.5" customHeight="1" x14ac:dyDescent="0.15">
      <c r="A9" s="103" t="s">
        <v>232</v>
      </c>
      <c r="B9" s="8">
        <v>25783</v>
      </c>
      <c r="C9" s="7">
        <v>18142</v>
      </c>
      <c r="D9" s="7">
        <v>6097</v>
      </c>
    </row>
    <row r="10" spans="1:6" ht="16.5" customHeight="1" x14ac:dyDescent="0.15">
      <c r="A10" s="102" t="s">
        <v>128</v>
      </c>
      <c r="B10" s="8">
        <v>26392</v>
      </c>
      <c r="C10" s="7">
        <v>17300</v>
      </c>
      <c r="D10" s="7">
        <v>5726</v>
      </c>
      <c r="E10" s="2"/>
    </row>
    <row r="11" spans="1:6" ht="16.5" customHeight="1" x14ac:dyDescent="0.15">
      <c r="A11" s="103" t="s">
        <v>127</v>
      </c>
      <c r="B11" s="7">
        <v>27568</v>
      </c>
      <c r="C11" s="7">
        <v>16572</v>
      </c>
      <c r="D11" s="7">
        <v>5880</v>
      </c>
      <c r="E11" s="2"/>
    </row>
    <row r="12" spans="1:6" ht="16.5" customHeight="1" x14ac:dyDescent="0.15">
      <c r="A12" s="103" t="s">
        <v>126</v>
      </c>
      <c r="B12" s="7">
        <v>29369</v>
      </c>
      <c r="C12" s="7">
        <v>15859</v>
      </c>
      <c r="D12" s="7">
        <v>5537</v>
      </c>
      <c r="E12" s="2"/>
    </row>
    <row r="13" spans="1:6" ht="16.5" customHeight="1" x14ac:dyDescent="0.15">
      <c r="A13" s="103" t="s">
        <v>231</v>
      </c>
      <c r="B13" s="7">
        <v>28555</v>
      </c>
      <c r="C13" s="7">
        <v>15454</v>
      </c>
      <c r="D13" s="7">
        <v>5076</v>
      </c>
      <c r="E13" s="2"/>
    </row>
    <row r="14" spans="1:6" s="192" customFormat="1" ht="6" customHeight="1" x14ac:dyDescent="0.15">
      <c r="A14" s="187"/>
      <c r="B14" s="7"/>
      <c r="C14" s="7"/>
      <c r="D14" s="7"/>
      <c r="E14" s="40"/>
      <c r="F14" s="40"/>
    </row>
    <row r="15" spans="1:6" s="117" customFormat="1" ht="16.5" customHeight="1" x14ac:dyDescent="0.15">
      <c r="A15" s="197" t="s">
        <v>310</v>
      </c>
      <c r="B15" s="7">
        <v>2415</v>
      </c>
      <c r="C15" s="7">
        <v>1466</v>
      </c>
      <c r="D15" s="7">
        <v>447</v>
      </c>
      <c r="E15" s="84"/>
    </row>
    <row r="16" spans="1:6" s="180" customFormat="1" ht="16.5" customHeight="1" x14ac:dyDescent="0.15">
      <c r="A16" s="197" t="s">
        <v>309</v>
      </c>
      <c r="B16" s="7">
        <v>2107</v>
      </c>
      <c r="C16" s="7">
        <v>1263</v>
      </c>
      <c r="D16" s="7">
        <v>439</v>
      </c>
      <c r="E16" s="198"/>
    </row>
    <row r="17" spans="1:5" s="180" customFormat="1" ht="16.5" customHeight="1" x14ac:dyDescent="0.15">
      <c r="A17" s="197" t="s">
        <v>308</v>
      </c>
      <c r="B17" s="7">
        <v>2386</v>
      </c>
      <c r="C17" s="7">
        <v>1142</v>
      </c>
      <c r="D17" s="7">
        <v>408</v>
      </c>
      <c r="E17" s="198"/>
    </row>
    <row r="18" spans="1:5" s="180" customFormat="1" ht="16.5" customHeight="1" x14ac:dyDescent="0.15">
      <c r="A18" s="197" t="s">
        <v>307</v>
      </c>
      <c r="B18" s="7">
        <v>2545</v>
      </c>
      <c r="C18" s="7">
        <v>1348</v>
      </c>
      <c r="D18" s="7">
        <v>405</v>
      </c>
      <c r="E18" s="198"/>
    </row>
    <row r="19" spans="1:5" s="180" customFormat="1" ht="16.5" customHeight="1" x14ac:dyDescent="0.15">
      <c r="A19" s="197" t="s">
        <v>306</v>
      </c>
      <c r="B19" s="7">
        <v>2435</v>
      </c>
      <c r="C19" s="7">
        <v>1192</v>
      </c>
      <c r="D19" s="7">
        <v>349</v>
      </c>
      <c r="E19" s="198"/>
    </row>
    <row r="20" spans="1:5" s="180" customFormat="1" ht="16.5" customHeight="1" x14ac:dyDescent="0.15">
      <c r="A20" s="197" t="s">
        <v>305</v>
      </c>
      <c r="B20" s="7">
        <v>2631</v>
      </c>
      <c r="C20" s="7">
        <v>1195</v>
      </c>
      <c r="D20" s="7">
        <v>425</v>
      </c>
      <c r="E20" s="198"/>
    </row>
    <row r="21" spans="1:5" s="180" customFormat="1" ht="16.5" customHeight="1" x14ac:dyDescent="0.15">
      <c r="A21" s="197" t="s">
        <v>304</v>
      </c>
      <c r="B21" s="7">
        <v>2564</v>
      </c>
      <c r="C21" s="7">
        <v>1183</v>
      </c>
      <c r="D21" s="7">
        <v>412</v>
      </c>
      <c r="E21" s="198"/>
    </row>
    <row r="22" spans="1:5" s="180" customFormat="1" ht="16.5" customHeight="1" x14ac:dyDescent="0.15">
      <c r="A22" s="197" t="s">
        <v>303</v>
      </c>
      <c r="B22" s="7">
        <v>2165</v>
      </c>
      <c r="C22" s="7">
        <v>1105</v>
      </c>
      <c r="D22" s="7">
        <v>366</v>
      </c>
      <c r="E22" s="198"/>
    </row>
    <row r="23" spans="1:5" s="180" customFormat="1" ht="16.5" customHeight="1" x14ac:dyDescent="0.15">
      <c r="A23" s="197" t="s">
        <v>302</v>
      </c>
      <c r="B23" s="7">
        <v>2591</v>
      </c>
      <c r="C23" s="7">
        <v>1103</v>
      </c>
      <c r="D23" s="7">
        <v>368</v>
      </c>
      <c r="E23" s="198"/>
    </row>
    <row r="24" spans="1:5" s="180" customFormat="1" ht="16.5" customHeight="1" x14ac:dyDescent="0.15">
      <c r="A24" s="197" t="s">
        <v>301</v>
      </c>
      <c r="B24" s="7">
        <v>2164</v>
      </c>
      <c r="C24" s="7">
        <v>1471</v>
      </c>
      <c r="D24" s="7">
        <v>303</v>
      </c>
      <c r="E24" s="198"/>
    </row>
    <row r="25" spans="1:5" s="117" customFormat="1" ht="16.5" customHeight="1" x14ac:dyDescent="0.15">
      <c r="A25" s="197" t="s">
        <v>300</v>
      </c>
      <c r="B25" s="7">
        <v>2438</v>
      </c>
      <c r="C25" s="7">
        <v>1578</v>
      </c>
      <c r="D25" s="7">
        <v>372</v>
      </c>
      <c r="E25" s="84"/>
    </row>
    <row r="26" spans="1:5" s="117" customFormat="1" ht="16.5" customHeight="1" x14ac:dyDescent="0.15">
      <c r="A26" s="197" t="s">
        <v>299</v>
      </c>
      <c r="B26" s="7">
        <v>2114</v>
      </c>
      <c r="C26" s="7">
        <v>1408</v>
      </c>
      <c r="D26" s="7">
        <v>782</v>
      </c>
      <c r="E26" s="84"/>
    </row>
    <row r="27" spans="1:5" ht="6" customHeight="1" x14ac:dyDescent="0.15">
      <c r="A27" s="196"/>
      <c r="B27" s="106"/>
      <c r="C27" s="106"/>
      <c r="D27" s="106"/>
    </row>
    <row r="28" spans="1:5" ht="15" customHeight="1" x14ac:dyDescent="0.15">
      <c r="A28" s="1" t="s">
        <v>236</v>
      </c>
    </row>
  </sheetData>
  <mergeCells count="1">
    <mergeCell ref="A6:A7"/>
  </mergeCells>
  <phoneticPr fontId="1"/>
  <pageMargins left="0.6692913385826772" right="0.70866141732283472" top="0.9842519685039370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sqref="A1:G1"/>
    </sheetView>
  </sheetViews>
  <sheetFormatPr defaultRowHeight="13.5" x14ac:dyDescent="0.15"/>
  <cols>
    <col min="1" max="1" width="12.625" style="1" customWidth="1"/>
    <col min="2" max="3" width="11.625" style="1" customWidth="1"/>
    <col min="4" max="4" width="13.625" style="1" customWidth="1"/>
    <col min="5" max="5" width="11.625" style="1" customWidth="1"/>
    <col min="6" max="6" width="10.5" style="1" customWidth="1"/>
    <col min="7" max="7" width="11.625" style="1" customWidth="1"/>
    <col min="8" max="8" width="10.625" style="1" customWidth="1"/>
    <col min="9" max="9" width="11.625" style="1" customWidth="1"/>
    <col min="10" max="10" width="10.5" style="1" customWidth="1"/>
    <col min="11" max="11" width="11.625" style="1" customWidth="1"/>
    <col min="12" max="12" width="10.25" style="1" customWidth="1"/>
    <col min="13" max="13" width="11.625" style="1" customWidth="1"/>
    <col min="14" max="16384" width="9" style="1"/>
  </cols>
  <sheetData>
    <row r="1" spans="1:18" ht="24" customHeight="1" x14ac:dyDescent="0.15">
      <c r="A1" s="199" t="s">
        <v>23</v>
      </c>
      <c r="B1" s="199"/>
      <c r="C1" s="199"/>
      <c r="D1" s="199"/>
      <c r="E1" s="199"/>
      <c r="F1" s="199"/>
      <c r="G1" s="199"/>
      <c r="H1" s="19"/>
      <c r="I1" s="19"/>
      <c r="J1" s="19"/>
      <c r="K1" s="19"/>
      <c r="L1" s="19"/>
      <c r="M1" s="19"/>
    </row>
    <row r="2" spans="1:18" ht="21" customHeight="1" x14ac:dyDescent="0.15">
      <c r="A2" s="25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8" ht="26.45" customHeight="1" x14ac:dyDescent="0.15">
      <c r="A3" s="202" t="s">
        <v>22</v>
      </c>
      <c r="B3" s="203"/>
      <c r="C3" s="203"/>
      <c r="D3" s="203"/>
      <c r="E3" s="203"/>
      <c r="F3" s="203"/>
      <c r="G3" s="203"/>
      <c r="H3" s="19"/>
      <c r="I3" s="24"/>
      <c r="J3" s="19"/>
      <c r="K3" s="19"/>
    </row>
    <row r="4" spans="1:18" x14ac:dyDescent="0.15">
      <c r="A4" s="203"/>
      <c r="B4" s="203"/>
      <c r="C4" s="203"/>
      <c r="D4" s="203"/>
      <c r="E4" s="203"/>
      <c r="F4" s="203"/>
      <c r="G4" s="203"/>
      <c r="H4" s="19"/>
      <c r="I4" s="24"/>
      <c r="J4" s="19"/>
      <c r="K4" s="19"/>
      <c r="M4" s="23" t="s">
        <v>21</v>
      </c>
    </row>
    <row r="5" spans="1:18" ht="22.15" customHeight="1" x14ac:dyDescent="0.15">
      <c r="A5" s="22"/>
      <c r="B5" s="20"/>
      <c r="C5" s="20"/>
      <c r="D5" s="21"/>
      <c r="E5" s="21"/>
      <c r="F5" s="21"/>
      <c r="G5" s="21"/>
      <c r="H5" s="20"/>
      <c r="I5" s="19"/>
      <c r="J5" s="19"/>
      <c r="K5" s="19"/>
      <c r="L5" s="19"/>
      <c r="M5" s="19"/>
    </row>
    <row r="6" spans="1:18" s="12" customFormat="1" x14ac:dyDescent="0.15">
      <c r="A6" s="18"/>
      <c r="B6" s="18"/>
      <c r="C6" s="17"/>
      <c r="D6" s="200" t="s">
        <v>20</v>
      </c>
      <c r="E6" s="205"/>
      <c r="F6" s="205"/>
      <c r="G6" s="206"/>
      <c r="H6" s="207" t="s">
        <v>19</v>
      </c>
      <c r="I6" s="208"/>
      <c r="J6" s="200" t="s">
        <v>18</v>
      </c>
      <c r="K6" s="201"/>
      <c r="L6" s="201"/>
      <c r="M6" s="201"/>
    </row>
    <row r="7" spans="1:18" s="12" customFormat="1" x14ac:dyDescent="0.4">
      <c r="A7" s="144" t="s">
        <v>17</v>
      </c>
      <c r="B7" s="144" t="s">
        <v>16</v>
      </c>
      <c r="C7" s="144" t="s">
        <v>15</v>
      </c>
      <c r="D7" s="200" t="s">
        <v>14</v>
      </c>
      <c r="E7" s="204"/>
      <c r="F7" s="200" t="s">
        <v>13</v>
      </c>
      <c r="G7" s="204"/>
      <c r="H7" s="209"/>
      <c r="I7" s="210"/>
      <c r="J7" s="15" t="s">
        <v>12</v>
      </c>
      <c r="K7" s="16"/>
      <c r="L7" s="15" t="s">
        <v>11</v>
      </c>
      <c r="M7" s="15"/>
    </row>
    <row r="8" spans="1:18" s="12" customFormat="1" x14ac:dyDescent="0.4">
      <c r="A8" s="14"/>
      <c r="B8" s="14"/>
      <c r="C8" s="14"/>
      <c r="D8" s="13" t="s">
        <v>9</v>
      </c>
      <c r="E8" s="13" t="s">
        <v>10</v>
      </c>
      <c r="F8" s="13" t="s">
        <v>9</v>
      </c>
      <c r="G8" s="13" t="s">
        <v>10</v>
      </c>
      <c r="H8" s="13" t="s">
        <v>9</v>
      </c>
      <c r="I8" s="13" t="s">
        <v>8</v>
      </c>
      <c r="J8" s="13" t="s">
        <v>9</v>
      </c>
      <c r="K8" s="13" t="s">
        <v>8</v>
      </c>
      <c r="L8" s="13" t="s">
        <v>9</v>
      </c>
      <c r="M8" s="146" t="s">
        <v>8</v>
      </c>
    </row>
    <row r="9" spans="1:18" ht="6" customHeight="1" x14ac:dyDescent="0.15">
      <c r="A9" s="11"/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8" s="6" customFormat="1" ht="16.5" customHeight="1" x14ac:dyDescent="0.15">
      <c r="A10" s="9" t="s">
        <v>82</v>
      </c>
      <c r="B10" s="8">
        <v>31783</v>
      </c>
      <c r="C10" s="7">
        <v>52632</v>
      </c>
      <c r="D10" s="7">
        <v>974603</v>
      </c>
      <c r="E10" s="7">
        <v>19913116</v>
      </c>
      <c r="F10" s="7">
        <v>19060</v>
      </c>
      <c r="G10" s="7">
        <v>187141</v>
      </c>
      <c r="H10" s="7">
        <v>28992</v>
      </c>
      <c r="I10" s="7">
        <v>1893396</v>
      </c>
      <c r="J10" s="7">
        <v>286</v>
      </c>
      <c r="K10" s="7">
        <v>14300</v>
      </c>
      <c r="L10" s="7">
        <v>151</v>
      </c>
      <c r="M10" s="7">
        <v>63222</v>
      </c>
      <c r="N10" s="7"/>
      <c r="O10" s="7"/>
      <c r="P10" s="7"/>
      <c r="Q10" s="7"/>
      <c r="R10" s="7"/>
    </row>
    <row r="11" spans="1:18" s="6" customFormat="1" ht="16.5" customHeight="1" x14ac:dyDescent="0.15">
      <c r="A11" s="9">
        <v>28</v>
      </c>
      <c r="B11" s="8">
        <v>31104</v>
      </c>
      <c r="C11" s="7">
        <v>50685</v>
      </c>
      <c r="D11" s="7">
        <v>959224</v>
      </c>
      <c r="E11" s="7">
        <v>19279970</v>
      </c>
      <c r="F11" s="7">
        <v>18167</v>
      </c>
      <c r="G11" s="7">
        <v>184094</v>
      </c>
      <c r="H11" s="7">
        <v>30108</v>
      </c>
      <c r="I11" s="7">
        <v>1912374</v>
      </c>
      <c r="J11" s="7">
        <v>311</v>
      </c>
      <c r="K11" s="7">
        <v>15550</v>
      </c>
      <c r="L11" s="7">
        <v>129</v>
      </c>
      <c r="M11" s="7">
        <v>54099</v>
      </c>
      <c r="N11" s="7"/>
      <c r="O11" s="7"/>
      <c r="P11" s="7"/>
      <c r="Q11" s="7"/>
      <c r="R11" s="7"/>
    </row>
    <row r="12" spans="1:18" s="6" customFormat="1" ht="16.5" customHeight="1" x14ac:dyDescent="0.15">
      <c r="A12" s="42">
        <v>29</v>
      </c>
      <c r="B12" s="7">
        <v>30205</v>
      </c>
      <c r="C12" s="7">
        <v>48436</v>
      </c>
      <c r="D12" s="7">
        <f>911291+18618</f>
        <v>929909</v>
      </c>
      <c r="E12" s="7">
        <f>18711935+344833</f>
        <v>19056768</v>
      </c>
      <c r="F12" s="7">
        <f>15795+426</f>
        <v>16221</v>
      </c>
      <c r="G12" s="7">
        <f>159752+4405</f>
        <v>164157</v>
      </c>
      <c r="H12" s="7">
        <f>30512+331</f>
        <v>30843</v>
      </c>
      <c r="I12" s="7">
        <f>1860651+39733</f>
        <v>1900384</v>
      </c>
      <c r="J12" s="7">
        <v>295</v>
      </c>
      <c r="K12" s="7">
        <v>14750</v>
      </c>
      <c r="L12" s="7">
        <v>117</v>
      </c>
      <c r="M12" s="7">
        <v>48815</v>
      </c>
      <c r="N12" s="7"/>
      <c r="O12" s="7"/>
      <c r="P12" s="7"/>
      <c r="Q12" s="7"/>
      <c r="R12" s="7"/>
    </row>
    <row r="13" spans="1:18" s="6" customFormat="1" ht="16.5" customHeight="1" x14ac:dyDescent="0.15">
      <c r="A13" s="42">
        <v>30</v>
      </c>
      <c r="B13" s="7">
        <v>29515</v>
      </c>
      <c r="C13" s="7">
        <v>46718</v>
      </c>
      <c r="D13" s="7">
        <v>918218</v>
      </c>
      <c r="E13" s="7">
        <v>18590854</v>
      </c>
      <c r="F13" s="7">
        <v>15552</v>
      </c>
      <c r="G13" s="7">
        <v>148754</v>
      </c>
      <c r="H13" s="7">
        <v>30701</v>
      </c>
      <c r="I13" s="7">
        <v>1888609</v>
      </c>
      <c r="J13" s="7">
        <v>299</v>
      </c>
      <c r="K13" s="7">
        <v>14950</v>
      </c>
      <c r="L13" s="7">
        <v>88</v>
      </c>
      <c r="M13" s="7">
        <v>37383</v>
      </c>
      <c r="N13" s="7"/>
      <c r="O13" s="7"/>
      <c r="P13" s="7"/>
      <c r="Q13" s="7"/>
      <c r="R13" s="7"/>
    </row>
    <row r="14" spans="1:18" s="6" customFormat="1" ht="16.5" customHeight="1" x14ac:dyDescent="0.15">
      <c r="A14" s="42" t="s">
        <v>80</v>
      </c>
      <c r="B14" s="7">
        <v>28876</v>
      </c>
      <c r="C14" s="7">
        <v>45033</v>
      </c>
      <c r="D14" s="7">
        <v>893611</v>
      </c>
      <c r="E14" s="7">
        <v>18473165</v>
      </c>
      <c r="F14" s="7">
        <v>14199</v>
      </c>
      <c r="G14" s="7">
        <v>135962</v>
      </c>
      <c r="H14" s="7">
        <v>32028</v>
      </c>
      <c r="I14" s="7">
        <v>1918104</v>
      </c>
      <c r="J14" s="7">
        <v>287</v>
      </c>
      <c r="K14" s="7">
        <v>14350</v>
      </c>
      <c r="L14" s="7">
        <v>93</v>
      </c>
      <c r="M14" s="7">
        <v>39626</v>
      </c>
      <c r="N14" s="7"/>
      <c r="O14" s="7"/>
      <c r="P14" s="7"/>
      <c r="Q14" s="7"/>
      <c r="R14" s="7"/>
    </row>
    <row r="15" spans="1:18" ht="6" customHeight="1" x14ac:dyDescent="0.15">
      <c r="A15" s="5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"/>
      <c r="O15" s="2"/>
      <c r="P15" s="2"/>
      <c r="Q15" s="2"/>
      <c r="R15" s="2"/>
    </row>
    <row r="16" spans="1:18" x14ac:dyDescent="0.15">
      <c r="A16" s="2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8" spans="12:12" x14ac:dyDescent="0.15">
      <c r="L18" s="180"/>
    </row>
  </sheetData>
  <mergeCells count="7">
    <mergeCell ref="A1:G1"/>
    <mergeCell ref="J6:M6"/>
    <mergeCell ref="A3:G4"/>
    <mergeCell ref="F7:G7"/>
    <mergeCell ref="D6:G6"/>
    <mergeCell ref="H6:I7"/>
    <mergeCell ref="D7:E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Normal="100" workbookViewId="0"/>
  </sheetViews>
  <sheetFormatPr defaultRowHeight="13.5" x14ac:dyDescent="0.15"/>
  <cols>
    <col min="1" max="1" width="12.625" style="1" customWidth="1"/>
    <col min="2" max="11" width="11.625" style="1" customWidth="1"/>
    <col min="12" max="16384" width="9" style="1"/>
  </cols>
  <sheetData>
    <row r="1" spans="1:12" ht="24" customHeight="1" x14ac:dyDescent="0.15">
      <c r="A1" s="175" t="s">
        <v>37</v>
      </c>
      <c r="B1" s="175"/>
      <c r="C1" s="175"/>
      <c r="D1" s="177"/>
      <c r="E1" s="177"/>
      <c r="F1" s="177"/>
      <c r="G1" s="177"/>
      <c r="H1" s="19"/>
      <c r="I1" s="19"/>
      <c r="J1" s="19"/>
      <c r="K1" s="19"/>
    </row>
    <row r="2" spans="1:12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15">
      <c r="A3" s="24" t="s">
        <v>36</v>
      </c>
      <c r="B3" s="36"/>
      <c r="C3" s="19"/>
      <c r="D3" s="36"/>
      <c r="E3" s="36"/>
      <c r="F3" s="36"/>
      <c r="G3" s="35"/>
      <c r="H3" s="24"/>
      <c r="I3" s="19"/>
      <c r="J3" s="19"/>
      <c r="K3" s="23" t="s">
        <v>35</v>
      </c>
    </row>
    <row r="4" spans="1:12" ht="6" customHeight="1" x14ac:dyDescent="0.15">
      <c r="A4" s="22"/>
      <c r="B4" s="20"/>
      <c r="C4" s="20"/>
      <c r="D4" s="20"/>
      <c r="E4" s="20"/>
      <c r="F4" s="21"/>
      <c r="G4" s="21"/>
      <c r="H4" s="20"/>
      <c r="I4" s="20"/>
      <c r="J4" s="20"/>
      <c r="K4" s="20"/>
    </row>
    <row r="5" spans="1:12" s="32" customFormat="1" ht="14.25" customHeight="1" x14ac:dyDescent="0.4">
      <c r="A5" s="34"/>
      <c r="B5" s="207" t="s">
        <v>34</v>
      </c>
      <c r="C5" s="208"/>
      <c r="D5" s="207" t="s">
        <v>33</v>
      </c>
      <c r="E5" s="208"/>
      <c r="F5" s="207" t="s">
        <v>32</v>
      </c>
      <c r="G5" s="208"/>
      <c r="H5" s="207" t="s">
        <v>31</v>
      </c>
      <c r="I5" s="208"/>
      <c r="J5" s="207" t="s">
        <v>30</v>
      </c>
      <c r="K5" s="211"/>
    </row>
    <row r="6" spans="1:12" s="32" customFormat="1" ht="14.25" customHeight="1" x14ac:dyDescent="0.4">
      <c r="A6" s="34" t="s">
        <v>17</v>
      </c>
      <c r="B6" s="209"/>
      <c r="C6" s="210"/>
      <c r="D6" s="213" t="s">
        <v>29</v>
      </c>
      <c r="E6" s="214"/>
      <c r="F6" s="213" t="s">
        <v>28</v>
      </c>
      <c r="G6" s="214"/>
      <c r="H6" s="33" t="s">
        <v>27</v>
      </c>
      <c r="I6" s="16"/>
      <c r="J6" s="209"/>
      <c r="K6" s="212"/>
    </row>
    <row r="7" spans="1:12" s="32" customFormat="1" ht="14.25" customHeight="1" x14ac:dyDescent="0.4">
      <c r="A7" s="14"/>
      <c r="B7" s="13" t="s">
        <v>26</v>
      </c>
      <c r="C7" s="13" t="s">
        <v>25</v>
      </c>
      <c r="D7" s="13" t="s">
        <v>26</v>
      </c>
      <c r="E7" s="13" t="s">
        <v>25</v>
      </c>
      <c r="F7" s="13" t="s">
        <v>26</v>
      </c>
      <c r="G7" s="13" t="s">
        <v>25</v>
      </c>
      <c r="H7" s="13" t="s">
        <v>26</v>
      </c>
      <c r="I7" s="13" t="s">
        <v>25</v>
      </c>
      <c r="J7" s="13" t="s">
        <v>26</v>
      </c>
      <c r="K7" s="145" t="s">
        <v>25</v>
      </c>
    </row>
    <row r="8" spans="1:12" ht="9" customHeight="1" x14ac:dyDescent="0.15">
      <c r="A8" s="31"/>
      <c r="B8" s="30"/>
      <c r="C8" s="30"/>
      <c r="D8" s="30"/>
      <c r="E8" s="30"/>
      <c r="F8" s="30"/>
      <c r="G8" s="30"/>
      <c r="H8" s="30"/>
      <c r="I8" s="30"/>
      <c r="J8" s="30"/>
      <c r="K8" s="29"/>
      <c r="L8" s="2"/>
    </row>
    <row r="9" spans="1:12" s="7" customFormat="1" ht="17.850000000000001" customHeight="1" x14ac:dyDescent="0.15">
      <c r="A9" s="28" t="s">
        <v>224</v>
      </c>
      <c r="B9" s="8">
        <v>70961</v>
      </c>
      <c r="C9" s="7">
        <v>47206846</v>
      </c>
      <c r="D9" s="7">
        <v>66374</v>
      </c>
      <c r="E9" s="7">
        <v>43227114</v>
      </c>
      <c r="F9" s="7">
        <v>4119</v>
      </c>
      <c r="G9" s="7">
        <v>3621735</v>
      </c>
      <c r="H9" s="7">
        <v>466</v>
      </c>
      <c r="I9" s="7">
        <v>357242</v>
      </c>
      <c r="J9" s="7">
        <v>2</v>
      </c>
      <c r="K9" s="7">
        <v>754</v>
      </c>
    </row>
    <row r="10" spans="1:12" s="7" customFormat="1" ht="17.850000000000001" customHeight="1" x14ac:dyDescent="0.15">
      <c r="A10" s="10">
        <v>28</v>
      </c>
      <c r="B10" s="8">
        <v>71964</v>
      </c>
      <c r="C10" s="7">
        <v>48261389</v>
      </c>
      <c r="D10" s="7">
        <v>67328</v>
      </c>
      <c r="E10" s="7">
        <v>44238994</v>
      </c>
      <c r="F10" s="7">
        <v>4180</v>
      </c>
      <c r="G10" s="7">
        <v>3673258</v>
      </c>
      <c r="H10" s="7">
        <v>455</v>
      </c>
      <c r="I10" s="7">
        <v>348783</v>
      </c>
      <c r="J10" s="7">
        <v>1</v>
      </c>
      <c r="K10" s="7">
        <v>354</v>
      </c>
    </row>
    <row r="11" spans="1:12" s="7" customFormat="1" ht="17.25" customHeight="1" x14ac:dyDescent="0.15">
      <c r="A11" s="10">
        <v>29</v>
      </c>
      <c r="B11" s="8">
        <v>73451</v>
      </c>
      <c r="C11" s="7">
        <v>49363972</v>
      </c>
      <c r="D11" s="7">
        <v>68785</v>
      </c>
      <c r="E11" s="7">
        <v>45324952</v>
      </c>
      <c r="F11" s="7">
        <v>4236</v>
      </c>
      <c r="G11" s="7">
        <v>3708017</v>
      </c>
      <c r="H11" s="7">
        <v>429</v>
      </c>
      <c r="I11" s="7">
        <v>330648</v>
      </c>
      <c r="J11" s="7">
        <v>1</v>
      </c>
      <c r="K11" s="7">
        <v>355</v>
      </c>
    </row>
    <row r="12" spans="1:12" s="7" customFormat="1" ht="17.25" customHeight="1" x14ac:dyDescent="0.15">
      <c r="A12" s="28">
        <v>30</v>
      </c>
      <c r="B12" s="7">
        <v>74105</v>
      </c>
      <c r="C12" s="7">
        <v>50090432</v>
      </c>
      <c r="D12" s="7">
        <v>69394</v>
      </c>
      <c r="E12" s="7">
        <v>46021018</v>
      </c>
      <c r="F12" s="7">
        <v>4276</v>
      </c>
      <c r="G12" s="7">
        <v>3732667</v>
      </c>
      <c r="H12" s="7">
        <v>434</v>
      </c>
      <c r="I12" s="7">
        <v>336392</v>
      </c>
      <c r="J12" s="7">
        <v>1</v>
      </c>
      <c r="K12" s="7">
        <v>355</v>
      </c>
    </row>
    <row r="13" spans="1:12" s="7" customFormat="1" ht="17.25" customHeight="1" x14ac:dyDescent="0.15">
      <c r="A13" s="28" t="s">
        <v>223</v>
      </c>
      <c r="B13" s="7">
        <v>74687</v>
      </c>
      <c r="C13" s="7">
        <v>50799096</v>
      </c>
      <c r="D13" s="7">
        <v>69925</v>
      </c>
      <c r="E13" s="7">
        <v>46696038</v>
      </c>
      <c r="F13" s="7">
        <v>4327</v>
      </c>
      <c r="G13" s="7">
        <v>3768049</v>
      </c>
      <c r="H13" s="7">
        <v>434</v>
      </c>
      <c r="I13" s="7">
        <v>334655</v>
      </c>
      <c r="J13" s="7">
        <v>1</v>
      </c>
      <c r="K13" s="7">
        <v>354</v>
      </c>
    </row>
    <row r="14" spans="1:12" ht="9" customHeight="1" x14ac:dyDescent="0.15">
      <c r="A14" s="5"/>
      <c r="B14" s="27"/>
      <c r="C14" s="26"/>
      <c r="D14" s="3"/>
      <c r="E14" s="3"/>
      <c r="F14" s="3"/>
      <c r="G14" s="3"/>
      <c r="H14" s="3"/>
      <c r="I14" s="3"/>
      <c r="J14" s="3"/>
      <c r="K14" s="3"/>
    </row>
    <row r="15" spans="1:12" x14ac:dyDescent="0.15">
      <c r="A15" s="1" t="s">
        <v>24</v>
      </c>
      <c r="G15" s="2"/>
    </row>
    <row r="19" spans="11:11" x14ac:dyDescent="0.15">
      <c r="K19" s="2"/>
    </row>
  </sheetData>
  <mergeCells count="7">
    <mergeCell ref="B5:C6"/>
    <mergeCell ref="D5:E5"/>
    <mergeCell ref="H5:I5"/>
    <mergeCell ref="J5:K6"/>
    <mergeCell ref="F6:G6"/>
    <mergeCell ref="D6:E6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zoomScaleSheetLayoutView="100" workbookViewId="0"/>
  </sheetViews>
  <sheetFormatPr defaultRowHeight="13.5" x14ac:dyDescent="0.15"/>
  <cols>
    <col min="1" max="1" width="11.625" style="1" customWidth="1"/>
    <col min="2" max="6" width="12.625" style="1" customWidth="1"/>
    <col min="7" max="7" width="14.125" style="1" customWidth="1"/>
    <col min="8" max="9" width="9.375" style="1" customWidth="1"/>
    <col min="10" max="16384" width="9" style="1"/>
  </cols>
  <sheetData>
    <row r="1" spans="1:10" ht="24" customHeight="1" x14ac:dyDescent="0.15">
      <c r="A1" s="175" t="s">
        <v>48</v>
      </c>
      <c r="B1" s="177"/>
      <c r="C1" s="177"/>
      <c r="D1" s="177"/>
      <c r="E1" s="177"/>
      <c r="F1" s="177"/>
      <c r="G1" s="177"/>
      <c r="H1" s="19"/>
      <c r="I1" s="19"/>
    </row>
    <row r="2" spans="1:10" ht="9" customHeight="1" x14ac:dyDescent="0.2">
      <c r="A2" s="37"/>
      <c r="B2" s="19"/>
      <c r="C2" s="19" t="s">
        <v>47</v>
      </c>
      <c r="D2" s="19"/>
      <c r="E2" s="19"/>
      <c r="F2" s="19"/>
      <c r="G2" s="19"/>
      <c r="H2" s="19"/>
      <c r="I2" s="19"/>
    </row>
    <row r="3" spans="1:10" x14ac:dyDescent="0.15">
      <c r="A3" s="36" t="s">
        <v>46</v>
      </c>
      <c r="B3" s="19"/>
      <c r="C3" s="19"/>
      <c r="D3" s="19"/>
      <c r="E3" s="19"/>
      <c r="F3" s="19"/>
      <c r="G3" s="19"/>
      <c r="H3" s="19"/>
      <c r="I3" s="19"/>
    </row>
    <row r="4" spans="1:10" ht="6" customHeight="1" x14ac:dyDescent="0.15">
      <c r="A4" s="48"/>
      <c r="B4" s="19"/>
      <c r="C4" s="19"/>
      <c r="D4" s="19"/>
      <c r="E4" s="19"/>
      <c r="F4" s="19"/>
      <c r="G4" s="19"/>
      <c r="H4" s="19"/>
      <c r="I4" s="19"/>
    </row>
    <row r="5" spans="1:10" s="12" customFormat="1" x14ac:dyDescent="0.4">
      <c r="A5" s="149"/>
      <c r="B5" s="151"/>
      <c r="C5" s="220" t="s">
        <v>45</v>
      </c>
      <c r="D5" s="221"/>
      <c r="E5" s="221"/>
      <c r="F5" s="222"/>
      <c r="G5" s="215" t="s">
        <v>44</v>
      </c>
      <c r="H5" s="17"/>
      <c r="I5" s="17"/>
      <c r="J5" s="44"/>
    </row>
    <row r="6" spans="1:10" s="12" customFormat="1" x14ac:dyDescent="0.4">
      <c r="A6" s="34" t="s">
        <v>17</v>
      </c>
      <c r="B6" s="47" t="s">
        <v>43</v>
      </c>
      <c r="C6" s="218" t="s">
        <v>43</v>
      </c>
      <c r="D6" s="218" t="s">
        <v>42</v>
      </c>
      <c r="E6" s="218" t="s">
        <v>41</v>
      </c>
      <c r="F6" s="147" t="s">
        <v>40</v>
      </c>
      <c r="G6" s="216"/>
      <c r="H6" s="34"/>
      <c r="I6" s="34"/>
      <c r="J6" s="44"/>
    </row>
    <row r="7" spans="1:10" s="12" customFormat="1" x14ac:dyDescent="0.4">
      <c r="A7" s="46"/>
      <c r="B7" s="45"/>
      <c r="C7" s="219"/>
      <c r="D7" s="219"/>
      <c r="E7" s="219"/>
      <c r="F7" s="163" t="s">
        <v>39</v>
      </c>
      <c r="G7" s="217"/>
      <c r="H7" s="34"/>
      <c r="I7" s="34"/>
      <c r="J7" s="44"/>
    </row>
    <row r="8" spans="1:10" ht="10.5" customHeight="1" x14ac:dyDescent="0.15">
      <c r="A8" s="11"/>
      <c r="B8" s="7"/>
      <c r="C8" s="7"/>
      <c r="D8" s="10"/>
      <c r="E8" s="10"/>
      <c r="F8" s="43"/>
      <c r="G8" s="10"/>
      <c r="H8" s="10"/>
      <c r="I8" s="10"/>
      <c r="J8" s="2"/>
    </row>
    <row r="9" spans="1:10" s="7" customFormat="1" ht="16.5" customHeight="1" x14ac:dyDescent="0.15">
      <c r="A9" s="9" t="s">
        <v>82</v>
      </c>
      <c r="B9" s="8">
        <v>42803</v>
      </c>
      <c r="C9" s="7">
        <v>27114</v>
      </c>
      <c r="D9" s="7">
        <v>26791</v>
      </c>
      <c r="E9" s="7">
        <v>62</v>
      </c>
      <c r="F9" s="7">
        <v>261</v>
      </c>
      <c r="G9" s="7">
        <v>15689</v>
      </c>
    </row>
    <row r="10" spans="1:10" s="7" customFormat="1" ht="16.5" customHeight="1" x14ac:dyDescent="0.15">
      <c r="A10" s="9">
        <v>28</v>
      </c>
      <c r="B10" s="8">
        <v>40447</v>
      </c>
      <c r="C10" s="7">
        <v>25341</v>
      </c>
      <c r="D10" s="7">
        <v>25042</v>
      </c>
      <c r="E10" s="7">
        <v>62</v>
      </c>
      <c r="F10" s="7">
        <v>237</v>
      </c>
      <c r="G10" s="7">
        <v>15106</v>
      </c>
    </row>
    <row r="11" spans="1:10" s="7" customFormat="1" ht="16.5" customHeight="1" x14ac:dyDescent="0.15">
      <c r="A11" s="9">
        <v>29</v>
      </c>
      <c r="B11" s="8">
        <v>38613</v>
      </c>
      <c r="C11" s="7">
        <v>24112</v>
      </c>
      <c r="D11" s="7">
        <v>23839</v>
      </c>
      <c r="E11" s="7">
        <v>55</v>
      </c>
      <c r="F11" s="7">
        <v>218</v>
      </c>
      <c r="G11" s="7">
        <v>14501</v>
      </c>
    </row>
    <row r="12" spans="1:10" s="7" customFormat="1" ht="16.5" customHeight="1" x14ac:dyDescent="0.15">
      <c r="A12" s="42">
        <v>30</v>
      </c>
      <c r="B12" s="7">
        <v>37275</v>
      </c>
      <c r="C12" s="7">
        <v>23157</v>
      </c>
      <c r="D12" s="7">
        <v>22868</v>
      </c>
      <c r="E12" s="7">
        <v>66</v>
      </c>
      <c r="F12" s="7">
        <v>223</v>
      </c>
      <c r="G12" s="7">
        <v>13829</v>
      </c>
    </row>
    <row r="13" spans="1:10" s="7" customFormat="1" ht="16.5" customHeight="1" x14ac:dyDescent="0.15">
      <c r="A13" s="42" t="s">
        <v>225</v>
      </c>
      <c r="B13" s="7">
        <v>36591</v>
      </c>
      <c r="C13" s="7">
        <v>23127</v>
      </c>
      <c r="D13" s="7">
        <v>22820</v>
      </c>
      <c r="E13" s="7">
        <v>62</v>
      </c>
      <c r="F13" s="7">
        <v>245</v>
      </c>
      <c r="G13" s="7">
        <v>13157</v>
      </c>
    </row>
    <row r="14" spans="1:10" ht="10.5" customHeight="1" x14ac:dyDescent="0.15">
      <c r="A14" s="41"/>
      <c r="B14" s="3"/>
      <c r="C14" s="3"/>
      <c r="D14" s="3"/>
      <c r="E14" s="3"/>
      <c r="F14" s="3"/>
      <c r="G14" s="3"/>
      <c r="H14" s="40"/>
      <c r="I14" s="40"/>
    </row>
    <row r="15" spans="1:10" x14ac:dyDescent="0.15">
      <c r="A15" s="1" t="s">
        <v>38</v>
      </c>
      <c r="I15" s="39"/>
      <c r="J15" s="39"/>
    </row>
    <row r="22" spans="8:8" x14ac:dyDescent="0.15">
      <c r="H22" s="38"/>
    </row>
  </sheetData>
  <mergeCells count="5">
    <mergeCell ref="G5:G7"/>
    <mergeCell ref="C6:C7"/>
    <mergeCell ref="D6:D7"/>
    <mergeCell ref="E6:E7"/>
    <mergeCell ref="C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Zeros="0"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7.125" style="49" customWidth="1"/>
    <col min="2" max="2" width="3.375" style="49" customWidth="1"/>
    <col min="3" max="3" width="4.75" style="49" customWidth="1"/>
    <col min="4" max="5" width="8.625" style="49" customWidth="1"/>
    <col min="6" max="6" width="9" style="49" bestFit="1" customWidth="1"/>
    <col min="7" max="7" width="15.875" style="49" bestFit="1" customWidth="1"/>
    <col min="8" max="8" width="7.875" style="49" bestFit="1" customWidth="1"/>
    <col min="9" max="9" width="14.25" style="49" bestFit="1" customWidth="1"/>
    <col min="10" max="10" width="9" style="49" bestFit="1" customWidth="1"/>
    <col min="11" max="11" width="14.25" style="49" bestFit="1" customWidth="1"/>
    <col min="12" max="12" width="6.625" style="49" customWidth="1"/>
    <col min="13" max="13" width="14.25" style="49" bestFit="1" customWidth="1"/>
    <col min="14" max="14" width="6.625" style="49" customWidth="1"/>
    <col min="15" max="15" width="15.625" style="49" bestFit="1" customWidth="1"/>
    <col min="16" max="16" width="7.875" style="49" bestFit="1" customWidth="1"/>
    <col min="17" max="17" width="14.125" style="49" customWidth="1"/>
    <col min="18" max="18" width="6.625" style="49" customWidth="1"/>
    <col min="19" max="19" width="10.875" style="49" bestFit="1" customWidth="1"/>
    <col min="20" max="20" width="6.625" style="49" customWidth="1"/>
    <col min="21" max="21" width="12.125" style="49" customWidth="1"/>
    <col min="22" max="22" width="6.625" style="49" customWidth="1"/>
    <col min="23" max="23" width="10.25" style="49" customWidth="1"/>
    <col min="24" max="24" width="6.25" style="49" customWidth="1"/>
    <col min="25" max="25" width="11.375" style="49" customWidth="1"/>
    <col min="26" max="26" width="6.25" style="49" customWidth="1"/>
    <col min="27" max="27" width="11.625" style="49" customWidth="1"/>
    <col min="28" max="28" width="6.25" style="49" customWidth="1"/>
    <col min="29" max="29" width="11.625" style="49" customWidth="1"/>
    <col min="30" max="30" width="9" style="49"/>
    <col min="31" max="31" width="14" style="49" bestFit="1" customWidth="1"/>
    <col min="32" max="16384" width="9" style="49"/>
  </cols>
  <sheetData>
    <row r="1" spans="1:30" ht="24" customHeight="1" x14ac:dyDescent="0.15">
      <c r="A1" s="179" t="s">
        <v>75</v>
      </c>
      <c r="B1" s="179"/>
      <c r="C1" s="179"/>
      <c r="D1" s="179"/>
      <c r="E1" s="179"/>
      <c r="F1" s="179"/>
      <c r="G1" s="179"/>
    </row>
    <row r="2" spans="1:30" ht="9" customHeight="1" x14ac:dyDescent="0.2">
      <c r="A2" s="77"/>
      <c r="B2" s="77"/>
      <c r="C2" s="77"/>
    </row>
    <row r="3" spans="1:30" x14ac:dyDescent="0.15">
      <c r="A3" s="74" t="s">
        <v>74</v>
      </c>
      <c r="B3" s="74"/>
      <c r="C3" s="74"/>
      <c r="O3" s="76"/>
      <c r="Y3" s="75" t="s">
        <v>73</v>
      </c>
    </row>
    <row r="4" spans="1:30" x14ac:dyDescent="0.15">
      <c r="A4" s="74" t="s">
        <v>72</v>
      </c>
      <c r="B4" s="74"/>
      <c r="C4" s="74"/>
      <c r="O4" s="76"/>
      <c r="Y4" s="75"/>
    </row>
    <row r="5" spans="1:30" ht="15" customHeight="1" x14ac:dyDescent="0.15">
      <c r="A5" s="74" t="s">
        <v>71</v>
      </c>
      <c r="B5" s="74"/>
      <c r="C5" s="74"/>
      <c r="O5" s="52"/>
      <c r="AB5" s="73"/>
      <c r="AC5" s="73"/>
    </row>
    <row r="6" spans="1:30" s="72" customFormat="1" ht="13.5" customHeight="1" x14ac:dyDescent="0.4">
      <c r="A6" s="237" t="s">
        <v>17</v>
      </c>
      <c r="B6" s="237"/>
      <c r="C6" s="238"/>
      <c r="D6" s="226" t="s">
        <v>70</v>
      </c>
      <c r="E6" s="226" t="s">
        <v>69</v>
      </c>
      <c r="F6" s="224" t="s">
        <v>68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157"/>
      <c r="AC6" s="154"/>
    </row>
    <row r="7" spans="1:30" s="72" customFormat="1" ht="13.5" customHeight="1" x14ac:dyDescent="0.4">
      <c r="A7" s="239"/>
      <c r="B7" s="239"/>
      <c r="C7" s="240"/>
      <c r="D7" s="227"/>
      <c r="E7" s="229"/>
      <c r="F7" s="224" t="s">
        <v>34</v>
      </c>
      <c r="G7" s="231"/>
      <c r="H7" s="224" t="s">
        <v>67</v>
      </c>
      <c r="I7" s="231"/>
      <c r="J7" s="224" t="s">
        <v>66</v>
      </c>
      <c r="K7" s="234"/>
      <c r="L7" s="224" t="s">
        <v>65</v>
      </c>
      <c r="M7" s="236"/>
      <c r="N7" s="225" t="s">
        <v>64</v>
      </c>
      <c r="O7" s="236"/>
      <c r="P7" s="224" t="s">
        <v>63</v>
      </c>
      <c r="Q7" s="231"/>
      <c r="R7" s="224" t="s">
        <v>62</v>
      </c>
      <c r="S7" s="231"/>
      <c r="T7" s="224" t="s">
        <v>61</v>
      </c>
      <c r="U7" s="231"/>
      <c r="V7" s="224" t="s">
        <v>60</v>
      </c>
      <c r="W7" s="231"/>
      <c r="X7" s="224" t="s">
        <v>59</v>
      </c>
      <c r="Y7" s="225"/>
      <c r="Z7" s="223" t="s">
        <v>58</v>
      </c>
      <c r="AA7" s="235"/>
      <c r="AB7" s="223" t="s">
        <v>57</v>
      </c>
      <c r="AC7" s="223"/>
      <c r="AD7" s="173"/>
    </row>
    <row r="8" spans="1:30" s="70" customFormat="1" ht="13.5" customHeight="1" x14ac:dyDescent="0.4">
      <c r="A8" s="241"/>
      <c r="B8" s="241"/>
      <c r="C8" s="242"/>
      <c r="D8" s="228"/>
      <c r="E8" s="230"/>
      <c r="F8" s="71" t="s">
        <v>56</v>
      </c>
      <c r="G8" s="71" t="s">
        <v>25</v>
      </c>
      <c r="H8" s="71" t="s">
        <v>56</v>
      </c>
      <c r="I8" s="71" t="s">
        <v>25</v>
      </c>
      <c r="J8" s="71" t="s">
        <v>56</v>
      </c>
      <c r="K8" s="153" t="s">
        <v>25</v>
      </c>
      <c r="L8" s="71" t="s">
        <v>56</v>
      </c>
      <c r="M8" s="71" t="s">
        <v>25</v>
      </c>
      <c r="N8" s="154" t="s">
        <v>56</v>
      </c>
      <c r="O8" s="71" t="s">
        <v>25</v>
      </c>
      <c r="P8" s="71" t="s">
        <v>56</v>
      </c>
      <c r="Q8" s="71" t="s">
        <v>25</v>
      </c>
      <c r="R8" s="71" t="s">
        <v>56</v>
      </c>
      <c r="S8" s="71" t="s">
        <v>25</v>
      </c>
      <c r="T8" s="71" t="s">
        <v>56</v>
      </c>
      <c r="U8" s="71" t="s">
        <v>25</v>
      </c>
      <c r="V8" s="71" t="s">
        <v>56</v>
      </c>
      <c r="W8" s="71" t="s">
        <v>25</v>
      </c>
      <c r="X8" s="71" t="s">
        <v>56</v>
      </c>
      <c r="Y8" s="158" t="s">
        <v>25</v>
      </c>
      <c r="Z8" s="159" t="s">
        <v>55</v>
      </c>
      <c r="AA8" s="160" t="s">
        <v>54</v>
      </c>
      <c r="AB8" s="159" t="s">
        <v>55</v>
      </c>
      <c r="AC8" s="159" t="s">
        <v>54</v>
      </c>
      <c r="AD8" s="157"/>
    </row>
    <row r="9" spans="1:30" s="66" customFormat="1" ht="9" customHeight="1" x14ac:dyDescent="0.15">
      <c r="A9" s="170"/>
      <c r="B9" s="69"/>
      <c r="C9" s="172"/>
      <c r="D9" s="68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67"/>
      <c r="AA9" s="67"/>
      <c r="AB9" s="67"/>
      <c r="AC9" s="171"/>
    </row>
    <row r="10" spans="1:30" s="51" customFormat="1" ht="17.100000000000001" customHeight="1" x14ac:dyDescent="0.15">
      <c r="A10" s="63" t="s">
        <v>53</v>
      </c>
      <c r="B10" s="232" t="s">
        <v>52</v>
      </c>
      <c r="C10" s="233"/>
      <c r="D10" s="65">
        <v>10432</v>
      </c>
      <c r="E10" s="51">
        <v>13197</v>
      </c>
      <c r="F10" s="51">
        <v>37480</v>
      </c>
      <c r="G10" s="51">
        <v>1802238128</v>
      </c>
      <c r="H10" s="51">
        <v>11298</v>
      </c>
      <c r="I10" s="51">
        <v>565989826</v>
      </c>
      <c r="J10" s="51">
        <v>10375</v>
      </c>
      <c r="K10" s="51">
        <v>228912609</v>
      </c>
      <c r="L10" s="51">
        <v>527</v>
      </c>
      <c r="M10" s="51">
        <v>4182525</v>
      </c>
      <c r="N10" s="51">
        <v>1990</v>
      </c>
      <c r="O10" s="51">
        <v>39725314</v>
      </c>
      <c r="P10" s="51">
        <v>12671</v>
      </c>
      <c r="Q10" s="51">
        <v>900590125</v>
      </c>
      <c r="R10" s="51">
        <v>0</v>
      </c>
      <c r="S10" s="51">
        <v>0</v>
      </c>
      <c r="T10" s="51">
        <v>177</v>
      </c>
      <c r="U10" s="51">
        <v>3070208</v>
      </c>
      <c r="V10" s="51">
        <v>7</v>
      </c>
      <c r="W10" s="51">
        <v>1315118</v>
      </c>
      <c r="X10" s="51">
        <v>435</v>
      </c>
      <c r="Y10" s="51">
        <v>58452403</v>
      </c>
      <c r="Z10" s="59"/>
      <c r="AA10" s="59"/>
      <c r="AB10" s="59"/>
      <c r="AC10" s="58"/>
    </row>
    <row r="11" spans="1:30" s="51" customFormat="1" ht="17.100000000000001" customHeight="1" x14ac:dyDescent="0.15">
      <c r="A11" s="63">
        <v>21</v>
      </c>
      <c r="B11" s="232"/>
      <c r="C11" s="233"/>
      <c r="D11" s="51">
        <v>11587</v>
      </c>
      <c r="E11" s="51">
        <v>14672</v>
      </c>
      <c r="F11" s="51">
        <v>41169</v>
      </c>
      <c r="G11" s="51">
        <v>1985412448</v>
      </c>
      <c r="H11" s="51">
        <v>12608</v>
      </c>
      <c r="I11" s="51">
        <v>655681459</v>
      </c>
      <c r="J11" s="51">
        <v>11826</v>
      </c>
      <c r="K11" s="51">
        <v>266959730</v>
      </c>
      <c r="L11" s="51">
        <v>694</v>
      </c>
      <c r="M11" s="51">
        <v>7679221</v>
      </c>
      <c r="N11" s="51">
        <v>2194</v>
      </c>
      <c r="O11" s="51">
        <v>42765217</v>
      </c>
      <c r="P11" s="51">
        <v>13645</v>
      </c>
      <c r="Q11" s="51">
        <v>945225443</v>
      </c>
      <c r="R11" s="51">
        <v>1</v>
      </c>
      <c r="S11" s="51">
        <v>356575</v>
      </c>
      <c r="T11" s="51">
        <v>194</v>
      </c>
      <c r="U11" s="51">
        <v>3964471</v>
      </c>
      <c r="V11" s="51">
        <v>7</v>
      </c>
      <c r="W11" s="51">
        <v>1092206</v>
      </c>
      <c r="X11" s="51">
        <v>453</v>
      </c>
      <c r="Y11" s="51">
        <v>61688126</v>
      </c>
      <c r="Z11" s="59"/>
      <c r="AA11" s="59"/>
      <c r="AB11" s="59"/>
      <c r="AC11" s="58"/>
    </row>
    <row r="12" spans="1:30" s="51" customFormat="1" ht="17.100000000000001" customHeight="1" x14ac:dyDescent="0.15">
      <c r="A12" s="63">
        <v>22</v>
      </c>
      <c r="B12" s="232"/>
      <c r="C12" s="233"/>
      <c r="D12" s="51">
        <v>12827</v>
      </c>
      <c r="E12" s="51">
        <v>16464</v>
      </c>
      <c r="F12" s="51">
        <v>46965</v>
      </c>
      <c r="G12" s="51">
        <v>2235517398</v>
      </c>
      <c r="H12" s="51">
        <v>14372</v>
      </c>
      <c r="I12" s="51">
        <v>758568185</v>
      </c>
      <c r="J12" s="51">
        <v>13492</v>
      </c>
      <c r="K12" s="51">
        <v>295774791</v>
      </c>
      <c r="L12" s="51">
        <v>806</v>
      </c>
      <c r="M12" s="51">
        <v>9622472</v>
      </c>
      <c r="N12" s="51">
        <v>2453</v>
      </c>
      <c r="O12" s="51">
        <v>52442265</v>
      </c>
      <c r="P12" s="51">
        <v>15143</v>
      </c>
      <c r="Q12" s="51">
        <v>1048258406</v>
      </c>
      <c r="R12" s="51">
        <v>0</v>
      </c>
      <c r="S12" s="51">
        <v>0</v>
      </c>
      <c r="T12" s="51">
        <v>250</v>
      </c>
      <c r="U12" s="51">
        <v>4163078</v>
      </c>
      <c r="V12" s="51">
        <v>15</v>
      </c>
      <c r="W12" s="51">
        <v>2601703</v>
      </c>
      <c r="X12" s="51">
        <v>432</v>
      </c>
      <c r="Y12" s="51">
        <v>64086498</v>
      </c>
      <c r="Z12" s="59"/>
      <c r="AA12" s="59"/>
      <c r="AB12" s="59"/>
      <c r="AC12" s="58"/>
    </row>
    <row r="13" spans="1:30" s="51" customFormat="1" ht="17.100000000000001" customHeight="1" x14ac:dyDescent="0.15">
      <c r="A13" s="63">
        <v>23</v>
      </c>
      <c r="B13" s="232"/>
      <c r="C13" s="233"/>
      <c r="D13" s="51">
        <v>14291</v>
      </c>
      <c r="E13" s="51">
        <v>18663</v>
      </c>
      <c r="F13" s="51">
        <v>53056</v>
      </c>
      <c r="G13" s="51">
        <v>2491725487</v>
      </c>
      <c r="H13" s="51">
        <v>16419</v>
      </c>
      <c r="I13" s="51">
        <v>857314522</v>
      </c>
      <c r="J13" s="51">
        <v>15404</v>
      </c>
      <c r="K13" s="51">
        <v>335170629</v>
      </c>
      <c r="L13" s="51">
        <v>1098</v>
      </c>
      <c r="M13" s="64">
        <v>12627183</v>
      </c>
      <c r="N13" s="51">
        <v>2640</v>
      </c>
      <c r="O13" s="51">
        <v>58043066</v>
      </c>
      <c r="P13" s="51">
        <v>17052</v>
      </c>
      <c r="Q13" s="51">
        <v>1158926869</v>
      </c>
      <c r="R13" s="51">
        <v>2</v>
      </c>
      <c r="S13" s="51">
        <v>512575</v>
      </c>
      <c r="T13" s="51">
        <v>419</v>
      </c>
      <c r="U13" s="51">
        <v>6436536</v>
      </c>
      <c r="V13" s="51">
        <v>22</v>
      </c>
      <c r="W13" s="51">
        <v>3653072</v>
      </c>
      <c r="X13" s="51">
        <v>431</v>
      </c>
      <c r="Y13" s="51">
        <v>59041035</v>
      </c>
      <c r="Z13" s="59"/>
      <c r="AA13" s="59"/>
      <c r="AB13" s="59"/>
      <c r="AC13" s="58"/>
    </row>
    <row r="14" spans="1:30" s="51" customFormat="1" ht="17.100000000000001" customHeight="1" x14ac:dyDescent="0.15">
      <c r="A14" s="63">
        <v>24</v>
      </c>
      <c r="B14" s="232"/>
      <c r="C14" s="233"/>
      <c r="D14" s="51">
        <v>15840</v>
      </c>
      <c r="E14" s="51">
        <v>20497</v>
      </c>
      <c r="F14" s="51">
        <v>59263</v>
      </c>
      <c r="G14" s="51">
        <v>2768425536</v>
      </c>
      <c r="H14" s="51">
        <v>18022</v>
      </c>
      <c r="I14" s="51">
        <v>942226057</v>
      </c>
      <c r="J14" s="51">
        <v>17323</v>
      </c>
      <c r="K14" s="51">
        <v>375804665</v>
      </c>
      <c r="L14" s="51">
        <v>1143</v>
      </c>
      <c r="M14" s="64">
        <v>12814889</v>
      </c>
      <c r="N14" s="51">
        <v>3026</v>
      </c>
      <c r="O14" s="51">
        <v>87620825</v>
      </c>
      <c r="P14" s="51">
        <v>18749</v>
      </c>
      <c r="Q14" s="51">
        <v>1280402923</v>
      </c>
      <c r="R14" s="51">
        <v>1</v>
      </c>
      <c r="S14" s="51">
        <v>293000</v>
      </c>
      <c r="T14" s="51">
        <v>561</v>
      </c>
      <c r="U14" s="51">
        <v>9257011</v>
      </c>
      <c r="V14" s="51">
        <v>24</v>
      </c>
      <c r="W14" s="51">
        <v>3837362</v>
      </c>
      <c r="X14" s="51">
        <v>414</v>
      </c>
      <c r="Y14" s="51">
        <v>56168804</v>
      </c>
      <c r="Z14" s="59"/>
      <c r="AA14" s="59"/>
      <c r="AB14" s="59"/>
      <c r="AC14" s="58"/>
    </row>
    <row r="15" spans="1:30" s="51" customFormat="1" ht="17.100000000000001" customHeight="1" x14ac:dyDescent="0.15">
      <c r="A15" s="63">
        <v>25</v>
      </c>
      <c r="B15" s="232"/>
      <c r="C15" s="233"/>
      <c r="D15" s="51">
        <v>16977</v>
      </c>
      <c r="E15" s="51">
        <v>21736</v>
      </c>
      <c r="F15" s="51">
        <v>62397</v>
      </c>
      <c r="G15" s="51">
        <v>2891038541</v>
      </c>
      <c r="H15" s="51">
        <v>18841</v>
      </c>
      <c r="I15" s="51">
        <v>967953347</v>
      </c>
      <c r="J15" s="51">
        <v>18305</v>
      </c>
      <c r="K15" s="51">
        <v>398826828</v>
      </c>
      <c r="L15" s="51">
        <v>1067</v>
      </c>
      <c r="M15" s="51">
        <v>12196085</v>
      </c>
      <c r="N15" s="51">
        <v>3587</v>
      </c>
      <c r="O15" s="51">
        <v>97910646</v>
      </c>
      <c r="P15" s="51">
        <v>19713</v>
      </c>
      <c r="Q15" s="51">
        <v>1351992404</v>
      </c>
      <c r="R15" s="51">
        <v>0</v>
      </c>
      <c r="S15" s="51">
        <v>0</v>
      </c>
      <c r="T15" s="51">
        <v>473</v>
      </c>
      <c r="U15" s="51">
        <v>7180311</v>
      </c>
      <c r="V15" s="51">
        <v>6</v>
      </c>
      <c r="W15" s="51">
        <v>1119290</v>
      </c>
      <c r="X15" s="51">
        <v>405</v>
      </c>
      <c r="Y15" s="51">
        <v>53859630</v>
      </c>
      <c r="Z15" s="59"/>
      <c r="AA15" s="59"/>
      <c r="AB15" s="59"/>
      <c r="AC15" s="58"/>
    </row>
    <row r="16" spans="1:30" s="51" customFormat="1" ht="17.100000000000001" customHeight="1" x14ac:dyDescent="0.15">
      <c r="A16" s="63">
        <v>26</v>
      </c>
      <c r="B16" s="232"/>
      <c r="C16" s="233"/>
      <c r="D16" s="51">
        <v>17909</v>
      </c>
      <c r="E16" s="51">
        <v>22663</v>
      </c>
      <c r="F16" s="51">
        <v>64893</v>
      </c>
      <c r="G16" s="51">
        <v>3150654943</v>
      </c>
      <c r="H16" s="51">
        <v>19520</v>
      </c>
      <c r="I16" s="51">
        <v>1009099380</v>
      </c>
      <c r="J16" s="51">
        <v>18892</v>
      </c>
      <c r="K16" s="51">
        <v>417004615</v>
      </c>
      <c r="L16" s="51">
        <v>1179</v>
      </c>
      <c r="M16" s="51">
        <v>14360176</v>
      </c>
      <c r="N16" s="51">
        <v>3863</v>
      </c>
      <c r="O16" s="51">
        <v>102525389</v>
      </c>
      <c r="P16" s="51">
        <v>20698</v>
      </c>
      <c r="Q16" s="51">
        <v>1545448535</v>
      </c>
      <c r="R16" s="51">
        <v>1</v>
      </c>
      <c r="S16" s="51">
        <v>280000</v>
      </c>
      <c r="T16" s="51">
        <v>339</v>
      </c>
      <c r="U16" s="51">
        <v>5607032</v>
      </c>
      <c r="V16" s="51">
        <v>14</v>
      </c>
      <c r="W16" s="51">
        <v>1494762</v>
      </c>
      <c r="X16" s="51">
        <v>383</v>
      </c>
      <c r="Y16" s="51">
        <v>54454269</v>
      </c>
      <c r="Z16" s="59">
        <v>4</v>
      </c>
      <c r="AA16" s="59">
        <v>380785</v>
      </c>
      <c r="AB16" s="59"/>
      <c r="AC16" s="58"/>
    </row>
    <row r="17" spans="1:30" s="51" customFormat="1" ht="17.100000000000001" customHeight="1" x14ac:dyDescent="0.15">
      <c r="A17" s="63">
        <v>27</v>
      </c>
      <c r="B17" s="232"/>
      <c r="C17" s="233"/>
      <c r="D17" s="51">
        <v>18546</v>
      </c>
      <c r="E17" s="51">
        <v>23372</v>
      </c>
      <c r="F17" s="51">
        <v>67028</v>
      </c>
      <c r="G17" s="51">
        <v>3192461095</v>
      </c>
      <c r="H17" s="51">
        <v>19831</v>
      </c>
      <c r="I17" s="51">
        <v>950393299</v>
      </c>
      <c r="J17" s="51">
        <v>19531</v>
      </c>
      <c r="K17" s="51">
        <v>433628039</v>
      </c>
      <c r="L17" s="51">
        <v>1151</v>
      </c>
      <c r="M17" s="51">
        <v>13780137</v>
      </c>
      <c r="N17" s="51">
        <v>4254</v>
      </c>
      <c r="O17" s="51">
        <v>107704297</v>
      </c>
      <c r="P17" s="51">
        <v>21434</v>
      </c>
      <c r="Q17" s="51">
        <v>1617857100</v>
      </c>
      <c r="R17" s="51">
        <v>1</v>
      </c>
      <c r="S17" s="51">
        <v>210000</v>
      </c>
      <c r="T17" s="51">
        <v>392</v>
      </c>
      <c r="U17" s="51">
        <v>6550867</v>
      </c>
      <c r="V17" s="51">
        <v>25</v>
      </c>
      <c r="W17" s="51">
        <v>2934608</v>
      </c>
      <c r="X17" s="51">
        <v>407</v>
      </c>
      <c r="Y17" s="51">
        <v>59306644</v>
      </c>
      <c r="Z17" s="59">
        <v>2</v>
      </c>
      <c r="AA17" s="59">
        <v>96104</v>
      </c>
      <c r="AB17" s="59"/>
      <c r="AC17" s="58"/>
    </row>
    <row r="18" spans="1:30" s="51" customFormat="1" ht="17.100000000000001" customHeight="1" x14ac:dyDescent="0.15">
      <c r="A18" s="63">
        <v>28</v>
      </c>
      <c r="B18" s="155"/>
      <c r="C18" s="156"/>
      <c r="D18" s="51">
        <v>19029</v>
      </c>
      <c r="E18" s="51">
        <v>23963</v>
      </c>
      <c r="F18" s="51">
        <v>68863</v>
      </c>
      <c r="G18" s="51">
        <f>I18+K18+M18+O18+Q18+S18+U18+W18+Y18+AA18</f>
        <v>3275131125</v>
      </c>
      <c r="H18" s="51">
        <v>20143</v>
      </c>
      <c r="I18" s="51">
        <v>967234442</v>
      </c>
      <c r="J18" s="51">
        <v>19805</v>
      </c>
      <c r="K18" s="51">
        <v>448437429</v>
      </c>
      <c r="L18" s="51">
        <v>1160</v>
      </c>
      <c r="M18" s="51">
        <v>13705214</v>
      </c>
      <c r="N18" s="51">
        <v>4588</v>
      </c>
      <c r="O18" s="51">
        <v>108037697</v>
      </c>
      <c r="P18" s="51">
        <v>22288</v>
      </c>
      <c r="Q18" s="51">
        <v>1665234486</v>
      </c>
      <c r="R18" s="51">
        <v>0</v>
      </c>
      <c r="S18" s="51">
        <v>0</v>
      </c>
      <c r="T18" s="51">
        <v>428</v>
      </c>
      <c r="U18" s="51">
        <v>6689411</v>
      </c>
      <c r="V18" s="51">
        <v>29</v>
      </c>
      <c r="W18" s="51">
        <v>3598667</v>
      </c>
      <c r="X18" s="51">
        <v>421</v>
      </c>
      <c r="Y18" s="51">
        <v>62023062</v>
      </c>
      <c r="Z18" s="51">
        <v>1</v>
      </c>
      <c r="AA18" s="51">
        <v>170717</v>
      </c>
      <c r="AC18" s="62"/>
    </row>
    <row r="19" spans="1:30" s="51" customFormat="1" ht="16.5" customHeight="1" x14ac:dyDescent="0.15">
      <c r="A19" s="63">
        <v>29</v>
      </c>
      <c r="B19" s="155"/>
      <c r="C19" s="156"/>
      <c r="D19" s="51">
        <v>19963</v>
      </c>
      <c r="E19" s="51">
        <v>24927</v>
      </c>
      <c r="F19" s="51">
        <v>71785</v>
      </c>
      <c r="G19" s="51">
        <v>3387793390</v>
      </c>
      <c r="H19" s="51">
        <v>20998</v>
      </c>
      <c r="I19" s="51">
        <v>983959125</v>
      </c>
      <c r="J19" s="51">
        <v>20615</v>
      </c>
      <c r="K19" s="51">
        <v>477875058</v>
      </c>
      <c r="L19" s="51">
        <v>1145</v>
      </c>
      <c r="M19" s="51">
        <v>13656424</v>
      </c>
      <c r="N19" s="51">
        <v>4826</v>
      </c>
      <c r="O19" s="51">
        <v>115506994</v>
      </c>
      <c r="P19" s="51">
        <v>23180</v>
      </c>
      <c r="Q19" s="51">
        <v>1709923792</v>
      </c>
      <c r="R19" s="51">
        <v>1</v>
      </c>
      <c r="S19" s="51">
        <v>416345</v>
      </c>
      <c r="T19" s="51">
        <v>534</v>
      </c>
      <c r="U19" s="51">
        <v>9872140</v>
      </c>
      <c r="V19" s="51">
        <v>41</v>
      </c>
      <c r="W19" s="51">
        <v>4799057</v>
      </c>
      <c r="X19" s="51">
        <v>444</v>
      </c>
      <c r="Y19" s="51">
        <v>71750833</v>
      </c>
      <c r="Z19" s="51">
        <v>1</v>
      </c>
      <c r="AA19" s="51">
        <v>33622</v>
      </c>
      <c r="AC19" s="62"/>
    </row>
    <row r="20" spans="1:30" s="51" customFormat="1" ht="16.5" customHeight="1" x14ac:dyDescent="0.15">
      <c r="A20" s="63">
        <v>30</v>
      </c>
      <c r="B20" s="155"/>
      <c r="C20" s="156"/>
      <c r="D20" s="51">
        <v>20299</v>
      </c>
      <c r="E20" s="51">
        <v>25062</v>
      </c>
      <c r="F20" s="51">
        <v>73312</v>
      </c>
      <c r="G20" s="51">
        <v>3429662509</v>
      </c>
      <c r="H20" s="51">
        <v>21185</v>
      </c>
      <c r="I20" s="51">
        <v>966367674</v>
      </c>
      <c r="J20" s="51">
        <v>21113</v>
      </c>
      <c r="K20" s="51">
        <v>497266686</v>
      </c>
      <c r="L20" s="51">
        <v>1129</v>
      </c>
      <c r="M20" s="51">
        <v>12311706</v>
      </c>
      <c r="N20" s="51">
        <v>5196</v>
      </c>
      <c r="O20" s="51">
        <v>113329013</v>
      </c>
      <c r="P20" s="51">
        <v>23693</v>
      </c>
      <c r="Q20" s="51">
        <v>1757269495</v>
      </c>
      <c r="R20" s="51">
        <v>0</v>
      </c>
      <c r="S20" s="51">
        <v>0</v>
      </c>
      <c r="T20" s="51">
        <v>457</v>
      </c>
      <c r="U20" s="51">
        <v>6683061</v>
      </c>
      <c r="V20" s="51">
        <v>40</v>
      </c>
      <c r="W20" s="51">
        <v>3541149</v>
      </c>
      <c r="X20" s="51">
        <v>456</v>
      </c>
      <c r="Y20" s="51">
        <v>71970415</v>
      </c>
      <c r="Z20" s="51">
        <v>2</v>
      </c>
      <c r="AA20" s="51">
        <v>223310</v>
      </c>
      <c r="AB20" s="51">
        <v>3</v>
      </c>
      <c r="AC20" s="62">
        <v>700000</v>
      </c>
    </row>
    <row r="21" spans="1:30" s="51" customFormat="1" ht="16.5" customHeight="1" x14ac:dyDescent="0.15">
      <c r="A21" s="63" t="s">
        <v>228</v>
      </c>
      <c r="B21" s="155"/>
      <c r="C21" s="156"/>
      <c r="D21" s="51">
        <v>21155</v>
      </c>
      <c r="E21" s="51">
        <v>25806</v>
      </c>
      <c r="F21" s="51">
        <v>74492</v>
      </c>
      <c r="G21" s="51">
        <v>3453266306</v>
      </c>
      <c r="H21" s="51">
        <v>21603</v>
      </c>
      <c r="I21" s="51">
        <v>978232651</v>
      </c>
      <c r="J21" s="51">
        <v>21348</v>
      </c>
      <c r="K21" s="51">
        <v>516076620</v>
      </c>
      <c r="L21" s="51">
        <v>1113</v>
      </c>
      <c r="M21" s="51">
        <v>11006793</v>
      </c>
      <c r="N21" s="51">
        <v>5483</v>
      </c>
      <c r="O21" s="51">
        <v>109705016</v>
      </c>
      <c r="P21" s="51">
        <v>23928</v>
      </c>
      <c r="Q21" s="51">
        <v>1746633462</v>
      </c>
      <c r="R21" s="51">
        <v>1</v>
      </c>
      <c r="S21" s="51">
        <v>29108</v>
      </c>
      <c r="T21" s="51">
        <v>453</v>
      </c>
      <c r="U21" s="51">
        <v>5274383</v>
      </c>
      <c r="V21" s="51">
        <v>67</v>
      </c>
      <c r="W21" s="51">
        <v>4403721</v>
      </c>
      <c r="X21" s="51">
        <v>486</v>
      </c>
      <c r="Y21" s="51">
        <v>81047715</v>
      </c>
      <c r="Z21" s="51">
        <v>8</v>
      </c>
      <c r="AA21" s="51">
        <v>356837</v>
      </c>
      <c r="AB21" s="51">
        <v>2</v>
      </c>
      <c r="AC21" s="62">
        <v>200000</v>
      </c>
    </row>
    <row r="22" spans="1:30" s="50" customFormat="1" ht="12" x14ac:dyDescent="0.15">
      <c r="A22" s="51"/>
      <c r="B22" s="243"/>
      <c r="C22" s="244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60"/>
      <c r="S22" s="60"/>
      <c r="T22" s="51"/>
      <c r="U22" s="51"/>
      <c r="V22" s="51"/>
      <c r="W22" s="51"/>
      <c r="X22" s="51"/>
      <c r="Y22" s="51"/>
      <c r="Z22" s="169"/>
      <c r="AA22" s="169"/>
      <c r="AB22" s="169"/>
      <c r="AC22" s="168"/>
      <c r="AD22" s="51"/>
    </row>
    <row r="23" spans="1:30" s="51" customFormat="1" ht="17.100000000000001" customHeight="1" x14ac:dyDescent="0.15">
      <c r="A23" s="60" t="s">
        <v>50</v>
      </c>
      <c r="B23" s="61">
        <v>4</v>
      </c>
      <c r="C23" s="167" t="s">
        <v>51</v>
      </c>
      <c r="D23" s="51">
        <v>1724</v>
      </c>
      <c r="E23" s="51">
        <v>2116</v>
      </c>
      <c r="F23" s="51">
        <f t="shared" ref="F23:F34" si="0">H23+J23+L23+N23+P23+R23+T23+V23+X23+Z23+AB23</f>
        <v>6126</v>
      </c>
      <c r="G23" s="51">
        <v>133514021</v>
      </c>
      <c r="H23" s="51">
        <v>1795</v>
      </c>
      <c r="I23" s="51">
        <v>83249463</v>
      </c>
      <c r="J23" s="51">
        <v>1762</v>
      </c>
      <c r="K23" s="51">
        <v>42168558</v>
      </c>
      <c r="L23" s="51">
        <v>95</v>
      </c>
      <c r="M23" s="51">
        <v>392900</v>
      </c>
      <c r="N23" s="51">
        <v>438</v>
      </c>
      <c r="O23" s="60">
        <v>9400</v>
      </c>
      <c r="P23" s="51">
        <v>1963</v>
      </c>
      <c r="Q23" s="51">
        <v>1204182</v>
      </c>
      <c r="R23" s="60">
        <v>0</v>
      </c>
      <c r="S23" s="60">
        <v>0</v>
      </c>
      <c r="T23" s="60">
        <v>35</v>
      </c>
      <c r="U23" s="60">
        <v>518539</v>
      </c>
      <c r="V23" s="60">
        <v>0</v>
      </c>
      <c r="W23" s="60">
        <v>0</v>
      </c>
      <c r="X23" s="51">
        <v>37</v>
      </c>
      <c r="Y23" s="51">
        <v>5882767</v>
      </c>
      <c r="Z23" s="59">
        <v>1</v>
      </c>
      <c r="AA23" s="59">
        <v>88212</v>
      </c>
      <c r="AB23" s="59">
        <v>0</v>
      </c>
      <c r="AC23" s="58">
        <v>0</v>
      </c>
    </row>
    <row r="24" spans="1:30" s="51" customFormat="1" ht="17.100000000000001" customHeight="1" x14ac:dyDescent="0.15">
      <c r="A24" s="60" t="s">
        <v>227</v>
      </c>
      <c r="B24" s="61">
        <v>5</v>
      </c>
      <c r="C24" s="166"/>
      <c r="D24" s="51">
        <v>1728</v>
      </c>
      <c r="E24" s="51">
        <v>2117</v>
      </c>
      <c r="F24" s="51">
        <f t="shared" si="0"/>
        <v>6056</v>
      </c>
      <c r="G24" s="51">
        <v>276405763</v>
      </c>
      <c r="H24" s="51">
        <v>1737</v>
      </c>
      <c r="I24" s="51">
        <v>71740490</v>
      </c>
      <c r="J24" s="51">
        <v>1740</v>
      </c>
      <c r="K24" s="51">
        <v>41353730</v>
      </c>
      <c r="L24" s="51">
        <v>91</v>
      </c>
      <c r="M24" s="51">
        <v>1195116</v>
      </c>
      <c r="N24" s="51">
        <v>441</v>
      </c>
      <c r="O24" s="60">
        <v>10022703</v>
      </c>
      <c r="P24" s="51">
        <v>1963</v>
      </c>
      <c r="Q24" s="51">
        <v>144895752</v>
      </c>
      <c r="R24" s="60">
        <v>1</v>
      </c>
      <c r="S24" s="60">
        <v>29108</v>
      </c>
      <c r="T24" s="60">
        <v>36</v>
      </c>
      <c r="U24" s="60">
        <v>685928</v>
      </c>
      <c r="V24" s="60">
        <v>10</v>
      </c>
      <c r="W24" s="60">
        <v>665368</v>
      </c>
      <c r="X24" s="51">
        <v>37</v>
      </c>
      <c r="Y24" s="51">
        <v>5817568</v>
      </c>
      <c r="Z24" s="59">
        <v>0</v>
      </c>
      <c r="AA24" s="59">
        <v>0</v>
      </c>
      <c r="AB24" s="59">
        <v>0</v>
      </c>
      <c r="AC24" s="58">
        <v>0</v>
      </c>
    </row>
    <row r="25" spans="1:30" s="51" customFormat="1" ht="17.100000000000001" customHeight="1" x14ac:dyDescent="0.15">
      <c r="A25" s="60"/>
      <c r="B25" s="61">
        <v>6</v>
      </c>
      <c r="C25" s="166"/>
      <c r="D25" s="51">
        <v>1735</v>
      </c>
      <c r="E25" s="51">
        <v>2112</v>
      </c>
      <c r="F25" s="51">
        <f t="shared" si="0"/>
        <v>6031</v>
      </c>
      <c r="G25" s="51">
        <v>261379274</v>
      </c>
      <c r="H25" s="51">
        <v>1717</v>
      </c>
      <c r="I25" s="51">
        <v>70661962</v>
      </c>
      <c r="J25" s="51">
        <v>1731</v>
      </c>
      <c r="K25" s="51">
        <v>40875854</v>
      </c>
      <c r="L25" s="51">
        <v>89</v>
      </c>
      <c r="M25" s="51">
        <v>1817966</v>
      </c>
      <c r="N25" s="51">
        <v>444</v>
      </c>
      <c r="O25" s="51">
        <v>8550766</v>
      </c>
      <c r="P25" s="51">
        <v>1966</v>
      </c>
      <c r="Q25" s="51">
        <v>132651940</v>
      </c>
      <c r="R25" s="60">
        <v>0</v>
      </c>
      <c r="S25" s="60">
        <v>0</v>
      </c>
      <c r="T25" s="60">
        <v>36</v>
      </c>
      <c r="U25" s="60">
        <v>399589</v>
      </c>
      <c r="V25" s="60">
        <v>8</v>
      </c>
      <c r="W25" s="60">
        <v>300340</v>
      </c>
      <c r="X25" s="51">
        <v>38</v>
      </c>
      <c r="Y25" s="51">
        <v>6074628</v>
      </c>
      <c r="Z25" s="59">
        <v>2</v>
      </c>
      <c r="AA25" s="59">
        <v>46229</v>
      </c>
      <c r="AB25" s="59">
        <v>0</v>
      </c>
      <c r="AC25" s="58">
        <v>0</v>
      </c>
    </row>
    <row r="26" spans="1:30" s="51" customFormat="1" ht="17.100000000000001" customHeight="1" x14ac:dyDescent="0.15">
      <c r="A26" s="60"/>
      <c r="B26" s="61">
        <v>7</v>
      </c>
      <c r="C26" s="166"/>
      <c r="D26" s="51">
        <v>1749</v>
      </c>
      <c r="E26" s="51">
        <v>2138</v>
      </c>
      <c r="F26" s="51">
        <f t="shared" si="0"/>
        <v>6085</v>
      </c>
      <c r="G26" s="51">
        <v>263314655</v>
      </c>
      <c r="H26" s="51">
        <v>1735</v>
      </c>
      <c r="I26" s="51">
        <v>72322282</v>
      </c>
      <c r="J26" s="51">
        <v>1753</v>
      </c>
      <c r="K26" s="51">
        <v>42362104</v>
      </c>
      <c r="L26" s="51">
        <v>90</v>
      </c>
      <c r="M26" s="51">
        <v>996560</v>
      </c>
      <c r="N26" s="51">
        <v>454</v>
      </c>
      <c r="O26" s="51">
        <v>8851089</v>
      </c>
      <c r="P26" s="51">
        <v>1976</v>
      </c>
      <c r="Q26" s="51">
        <v>132268228</v>
      </c>
      <c r="R26" s="60">
        <v>0</v>
      </c>
      <c r="S26" s="60">
        <v>0</v>
      </c>
      <c r="T26" s="60">
        <v>36</v>
      </c>
      <c r="U26" s="60">
        <v>292550</v>
      </c>
      <c r="V26" s="60">
        <v>4</v>
      </c>
      <c r="W26" s="60">
        <v>383953</v>
      </c>
      <c r="X26" s="51">
        <v>37</v>
      </c>
      <c r="Y26" s="51">
        <v>5837889</v>
      </c>
      <c r="Z26" s="59">
        <v>0</v>
      </c>
      <c r="AA26" s="59">
        <v>0</v>
      </c>
      <c r="AB26" s="59">
        <v>0</v>
      </c>
      <c r="AC26" s="58">
        <v>0</v>
      </c>
    </row>
    <row r="27" spans="1:30" s="51" customFormat="1" ht="17.100000000000001" customHeight="1" x14ac:dyDescent="0.15">
      <c r="A27" s="60"/>
      <c r="B27" s="61">
        <v>8</v>
      </c>
      <c r="C27" s="166"/>
      <c r="D27" s="51">
        <v>1759</v>
      </c>
      <c r="E27" s="51">
        <v>2145</v>
      </c>
      <c r="F27" s="51">
        <f t="shared" si="0"/>
        <v>6118</v>
      </c>
      <c r="G27" s="51">
        <v>267832119</v>
      </c>
      <c r="H27" s="51">
        <v>1736</v>
      </c>
      <c r="I27" s="51">
        <v>72224177</v>
      </c>
      <c r="J27" s="51">
        <v>1766</v>
      </c>
      <c r="K27" s="51">
        <v>41812285</v>
      </c>
      <c r="L27" s="51">
        <v>90</v>
      </c>
      <c r="M27" s="51">
        <v>802040</v>
      </c>
      <c r="N27" s="51">
        <v>455</v>
      </c>
      <c r="O27" s="51">
        <v>9167081</v>
      </c>
      <c r="P27" s="51">
        <v>1990</v>
      </c>
      <c r="Q27" s="51">
        <v>137550701</v>
      </c>
      <c r="R27" s="60">
        <v>0</v>
      </c>
      <c r="S27" s="60">
        <v>0</v>
      </c>
      <c r="T27" s="60">
        <v>36</v>
      </c>
      <c r="U27" s="60">
        <v>271280</v>
      </c>
      <c r="V27" s="60">
        <v>7</v>
      </c>
      <c r="W27" s="60">
        <v>95794</v>
      </c>
      <c r="X27" s="51">
        <v>37</v>
      </c>
      <c r="Y27" s="51">
        <v>5827360</v>
      </c>
      <c r="Z27" s="59">
        <v>1</v>
      </c>
      <c r="AA27" s="59">
        <v>81401</v>
      </c>
      <c r="AB27" s="59">
        <v>0</v>
      </c>
      <c r="AC27" s="58">
        <v>0</v>
      </c>
    </row>
    <row r="28" spans="1:30" s="51" customFormat="1" ht="17.100000000000001" customHeight="1" x14ac:dyDescent="0.15">
      <c r="A28" s="60"/>
      <c r="B28" s="61">
        <v>9</v>
      </c>
      <c r="C28" s="166"/>
      <c r="D28" s="51">
        <v>1761</v>
      </c>
      <c r="E28" s="51">
        <v>2149</v>
      </c>
      <c r="F28" s="51">
        <f t="shared" si="0"/>
        <v>6213</v>
      </c>
      <c r="G28" s="51">
        <v>287202774</v>
      </c>
      <c r="H28" s="51">
        <v>1812</v>
      </c>
      <c r="I28" s="51">
        <v>72129382</v>
      </c>
      <c r="J28" s="51">
        <v>1785</v>
      </c>
      <c r="K28" s="51">
        <v>42110260</v>
      </c>
      <c r="L28" s="51">
        <v>91</v>
      </c>
      <c r="M28" s="51">
        <v>794247</v>
      </c>
      <c r="N28" s="51">
        <v>456</v>
      </c>
      <c r="O28" s="51">
        <v>9651374</v>
      </c>
      <c r="P28" s="51">
        <v>1990</v>
      </c>
      <c r="Q28" s="51">
        <v>155975772</v>
      </c>
      <c r="R28" s="60">
        <v>0</v>
      </c>
      <c r="S28" s="60">
        <v>0</v>
      </c>
      <c r="T28" s="60">
        <v>36</v>
      </c>
      <c r="U28" s="60">
        <v>318040</v>
      </c>
      <c r="V28" s="60">
        <v>5</v>
      </c>
      <c r="W28" s="60">
        <v>208227</v>
      </c>
      <c r="X28" s="51">
        <v>38</v>
      </c>
      <c r="Y28" s="51">
        <v>6015472</v>
      </c>
      <c r="Z28" s="59">
        <v>0</v>
      </c>
      <c r="AA28" s="59">
        <v>0</v>
      </c>
      <c r="AB28" s="59">
        <v>0</v>
      </c>
      <c r="AC28" s="58">
        <v>0</v>
      </c>
    </row>
    <row r="29" spans="1:30" s="51" customFormat="1" ht="17.100000000000001" customHeight="1" x14ac:dyDescent="0.15">
      <c r="A29" s="60"/>
      <c r="B29" s="61">
        <v>10</v>
      </c>
      <c r="C29" s="166"/>
      <c r="D29" s="51">
        <v>1768</v>
      </c>
      <c r="E29" s="51">
        <v>2159</v>
      </c>
      <c r="F29" s="51">
        <f t="shared" si="0"/>
        <v>6265</v>
      </c>
      <c r="G29" s="51">
        <v>303010632</v>
      </c>
      <c r="H29" s="51">
        <v>1835</v>
      </c>
      <c r="I29" s="51">
        <v>86707238</v>
      </c>
      <c r="J29" s="51">
        <v>1788</v>
      </c>
      <c r="K29" s="51">
        <v>43768679</v>
      </c>
      <c r="L29" s="51">
        <v>91</v>
      </c>
      <c r="M29" s="51">
        <v>866247</v>
      </c>
      <c r="N29" s="51">
        <v>468</v>
      </c>
      <c r="O29" s="51">
        <v>8999781</v>
      </c>
      <c r="P29" s="51">
        <v>2000</v>
      </c>
      <c r="Q29" s="51">
        <v>154190370</v>
      </c>
      <c r="R29" s="60">
        <v>0</v>
      </c>
      <c r="S29" s="60">
        <v>0</v>
      </c>
      <c r="T29" s="60">
        <v>37</v>
      </c>
      <c r="U29" s="60">
        <v>315818</v>
      </c>
      <c r="V29" s="60">
        <v>5</v>
      </c>
      <c r="W29" s="60">
        <v>505640</v>
      </c>
      <c r="X29" s="51">
        <v>39</v>
      </c>
      <c r="Y29" s="51">
        <v>7456859</v>
      </c>
      <c r="Z29" s="59">
        <v>0</v>
      </c>
      <c r="AA29" s="59">
        <v>0</v>
      </c>
      <c r="AB29" s="59">
        <v>2</v>
      </c>
      <c r="AC29" s="58">
        <v>200000</v>
      </c>
    </row>
    <row r="30" spans="1:30" s="51" customFormat="1" ht="17.100000000000001" customHeight="1" x14ac:dyDescent="0.15">
      <c r="A30" s="60"/>
      <c r="B30" s="61">
        <v>11</v>
      </c>
      <c r="C30" s="166"/>
      <c r="D30" s="51">
        <v>1779</v>
      </c>
      <c r="E30" s="51">
        <v>2166</v>
      </c>
      <c r="F30" s="51">
        <f t="shared" si="0"/>
        <v>6305</v>
      </c>
      <c r="G30" s="51">
        <v>297668000</v>
      </c>
      <c r="H30" s="51">
        <v>1848</v>
      </c>
      <c r="I30" s="51">
        <v>87849084</v>
      </c>
      <c r="J30" s="51">
        <v>1798</v>
      </c>
      <c r="K30" s="51">
        <v>44163220</v>
      </c>
      <c r="L30" s="51">
        <v>92</v>
      </c>
      <c r="M30" s="51">
        <v>859194</v>
      </c>
      <c r="N30" s="51">
        <v>467</v>
      </c>
      <c r="O30" s="51">
        <v>8850660</v>
      </c>
      <c r="P30" s="51">
        <v>2018</v>
      </c>
      <c r="Q30" s="51">
        <v>148622666</v>
      </c>
      <c r="R30" s="60">
        <v>0</v>
      </c>
      <c r="S30" s="60">
        <v>0</v>
      </c>
      <c r="T30" s="60">
        <v>39</v>
      </c>
      <c r="U30" s="60">
        <v>308830</v>
      </c>
      <c r="V30" s="60">
        <v>0</v>
      </c>
      <c r="W30" s="60">
        <v>0</v>
      </c>
      <c r="X30" s="51">
        <v>42</v>
      </c>
      <c r="Y30" s="51">
        <v>6987696</v>
      </c>
      <c r="Z30" s="59">
        <v>1</v>
      </c>
      <c r="AA30" s="59">
        <v>26650</v>
      </c>
      <c r="AB30" s="59">
        <v>0</v>
      </c>
      <c r="AC30" s="58">
        <v>0</v>
      </c>
    </row>
    <row r="31" spans="1:30" s="51" customFormat="1" ht="17.100000000000001" customHeight="1" x14ac:dyDescent="0.15">
      <c r="A31" s="60"/>
      <c r="B31" s="61">
        <v>12</v>
      </c>
      <c r="C31" s="166"/>
      <c r="D31" s="51">
        <v>1785</v>
      </c>
      <c r="E31" s="51">
        <v>2172</v>
      </c>
      <c r="F31" s="51">
        <f t="shared" si="0"/>
        <v>6302</v>
      </c>
      <c r="G31" s="51">
        <v>329329275</v>
      </c>
      <c r="H31" s="51">
        <v>1841</v>
      </c>
      <c r="I31" s="51">
        <v>106311348</v>
      </c>
      <c r="J31" s="51">
        <v>1801</v>
      </c>
      <c r="K31" s="51">
        <v>44112779</v>
      </c>
      <c r="L31" s="51">
        <v>92</v>
      </c>
      <c r="M31" s="51">
        <v>819639</v>
      </c>
      <c r="N31" s="51">
        <v>468</v>
      </c>
      <c r="O31" s="51">
        <v>9435878</v>
      </c>
      <c r="P31" s="51">
        <v>2009</v>
      </c>
      <c r="Q31" s="51">
        <v>160303693</v>
      </c>
      <c r="R31" s="60">
        <v>0</v>
      </c>
      <c r="S31" s="60">
        <v>0</v>
      </c>
      <c r="T31" s="60">
        <v>38</v>
      </c>
      <c r="U31" s="60">
        <v>330806</v>
      </c>
      <c r="V31" s="60">
        <v>9</v>
      </c>
      <c r="W31" s="60">
        <v>572726</v>
      </c>
      <c r="X31" s="51">
        <v>42</v>
      </c>
      <c r="Y31" s="51">
        <v>7393700</v>
      </c>
      <c r="Z31" s="59">
        <v>2</v>
      </c>
      <c r="AA31" s="59">
        <v>48706</v>
      </c>
      <c r="AB31" s="59">
        <v>0</v>
      </c>
      <c r="AC31" s="58">
        <v>0</v>
      </c>
    </row>
    <row r="32" spans="1:30" s="51" customFormat="1" ht="17.100000000000001" customHeight="1" x14ac:dyDescent="0.15">
      <c r="A32" s="60" t="s">
        <v>226</v>
      </c>
      <c r="B32" s="61">
        <v>1</v>
      </c>
      <c r="C32" s="166"/>
      <c r="D32" s="51">
        <v>1787</v>
      </c>
      <c r="E32" s="51">
        <v>2173</v>
      </c>
      <c r="F32" s="51">
        <f t="shared" si="0"/>
        <v>6306</v>
      </c>
      <c r="G32" s="51">
        <v>290350070</v>
      </c>
      <c r="H32" s="51">
        <v>1841</v>
      </c>
      <c r="I32" s="51">
        <v>84744449</v>
      </c>
      <c r="J32" s="51">
        <v>1804</v>
      </c>
      <c r="K32" s="51">
        <v>44768456</v>
      </c>
      <c r="L32" s="51">
        <v>92</v>
      </c>
      <c r="M32" s="51">
        <v>840753</v>
      </c>
      <c r="N32" s="51">
        <v>466</v>
      </c>
      <c r="O32" s="51">
        <v>9074079</v>
      </c>
      <c r="P32" s="51">
        <v>2014</v>
      </c>
      <c r="Q32" s="51">
        <v>143013965</v>
      </c>
      <c r="R32" s="60">
        <v>0</v>
      </c>
      <c r="S32" s="60">
        <v>0</v>
      </c>
      <c r="T32" s="60">
        <v>42</v>
      </c>
      <c r="U32" s="60">
        <v>356808</v>
      </c>
      <c r="V32" s="60">
        <v>5</v>
      </c>
      <c r="W32" s="60">
        <v>532562</v>
      </c>
      <c r="X32" s="51">
        <v>42</v>
      </c>
      <c r="Y32" s="51">
        <v>6718998</v>
      </c>
      <c r="Z32" s="59">
        <v>0</v>
      </c>
      <c r="AA32" s="59">
        <v>0</v>
      </c>
      <c r="AB32" s="59">
        <v>0</v>
      </c>
      <c r="AC32" s="58">
        <v>0</v>
      </c>
    </row>
    <row r="33" spans="1:29" s="51" customFormat="1" ht="17.100000000000001" customHeight="1" x14ac:dyDescent="0.15">
      <c r="A33" s="60"/>
      <c r="B33" s="61">
        <v>2</v>
      </c>
      <c r="C33" s="166"/>
      <c r="D33" s="51">
        <v>1790</v>
      </c>
      <c r="E33" s="51">
        <v>2176</v>
      </c>
      <c r="F33" s="51">
        <f t="shared" si="0"/>
        <v>6325</v>
      </c>
      <c r="G33" s="51">
        <v>294254022</v>
      </c>
      <c r="H33" s="51">
        <v>1848</v>
      </c>
      <c r="I33" s="51">
        <v>85092809</v>
      </c>
      <c r="J33" s="51">
        <v>1806</v>
      </c>
      <c r="K33" s="51">
        <v>44085196</v>
      </c>
      <c r="L33" s="51">
        <v>92</v>
      </c>
      <c r="M33" s="51">
        <v>1027225</v>
      </c>
      <c r="N33" s="51">
        <v>466</v>
      </c>
      <c r="O33" s="51">
        <v>9776640</v>
      </c>
      <c r="P33" s="51">
        <v>2020</v>
      </c>
      <c r="Q33" s="51">
        <v>146013329</v>
      </c>
      <c r="R33" s="60">
        <v>0</v>
      </c>
      <c r="S33" s="60">
        <v>0</v>
      </c>
      <c r="T33" s="60">
        <v>44</v>
      </c>
      <c r="U33" s="60">
        <v>554035</v>
      </c>
      <c r="V33" s="60">
        <v>7</v>
      </c>
      <c r="W33" s="60">
        <v>587624</v>
      </c>
      <c r="X33" s="51">
        <v>42</v>
      </c>
      <c r="Y33" s="51">
        <v>7117164</v>
      </c>
      <c r="Z33" s="59">
        <v>0</v>
      </c>
      <c r="AA33" s="59">
        <v>0</v>
      </c>
      <c r="AB33" s="59">
        <v>0</v>
      </c>
      <c r="AC33" s="58">
        <v>0</v>
      </c>
    </row>
    <row r="34" spans="1:29" s="51" customFormat="1" ht="17.100000000000001" customHeight="1" x14ac:dyDescent="0.15">
      <c r="A34" s="60"/>
      <c r="B34" s="61">
        <v>3</v>
      </c>
      <c r="C34" s="166"/>
      <c r="D34" s="51">
        <v>1790</v>
      </c>
      <c r="E34" s="51">
        <v>2183</v>
      </c>
      <c r="F34" s="51">
        <f t="shared" si="0"/>
        <v>6360</v>
      </c>
      <c r="G34" s="51">
        <f>296289266+10314791+142401644</f>
        <v>449005701</v>
      </c>
      <c r="H34" s="51">
        <v>1858</v>
      </c>
      <c r="I34" s="51">
        <f>85646998-255559-191472</f>
        <v>85199967</v>
      </c>
      <c r="J34" s="51">
        <v>1814</v>
      </c>
      <c r="K34" s="51">
        <f>44632127-63428-73200</f>
        <v>44495499</v>
      </c>
      <c r="L34" s="51">
        <v>108</v>
      </c>
      <c r="M34" s="51">
        <v>594906</v>
      </c>
      <c r="N34" s="51">
        <v>460</v>
      </c>
      <c r="O34" s="51">
        <f>8898690+8416875</f>
        <v>17315565</v>
      </c>
      <c r="P34" s="51">
        <v>2019</v>
      </c>
      <c r="Q34" s="51">
        <f>145168445+2108103+142666316</f>
        <v>289942864</v>
      </c>
      <c r="R34" s="60">
        <v>0</v>
      </c>
      <c r="S34" s="60">
        <v>0</v>
      </c>
      <c r="T34" s="60">
        <v>38</v>
      </c>
      <c r="U34" s="60">
        <v>922160</v>
      </c>
      <c r="V34" s="60">
        <v>7</v>
      </c>
      <c r="W34" s="60">
        <v>551487</v>
      </c>
      <c r="X34" s="51">
        <v>55</v>
      </c>
      <c r="Y34" s="51">
        <f>9808814+108800</f>
        <v>9917614</v>
      </c>
      <c r="Z34" s="59">
        <v>1</v>
      </c>
      <c r="AA34" s="59">
        <v>65639</v>
      </c>
      <c r="AB34" s="59">
        <v>0</v>
      </c>
      <c r="AC34" s="58">
        <v>0</v>
      </c>
    </row>
    <row r="35" spans="1:29" ht="9" customHeight="1" x14ac:dyDescent="0.15">
      <c r="A35" s="57"/>
      <c r="B35" s="57"/>
      <c r="C35" s="56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143"/>
      <c r="S35" s="143"/>
      <c r="T35" s="55"/>
      <c r="U35" s="55"/>
      <c r="V35" s="55"/>
      <c r="W35" s="55"/>
      <c r="X35" s="55"/>
      <c r="Y35" s="55"/>
      <c r="Z35" s="54"/>
      <c r="AA35" s="54"/>
      <c r="AB35" s="54"/>
      <c r="AC35" s="53"/>
    </row>
    <row r="36" spans="1:29" x14ac:dyDescent="0.15">
      <c r="A36" s="51" t="s">
        <v>49</v>
      </c>
      <c r="B36" s="51"/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1:29" s="50" customFormat="1" ht="12" x14ac:dyDescent="0.1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</row>
  </sheetData>
  <mergeCells count="25">
    <mergeCell ref="B22:C22"/>
    <mergeCell ref="B15:C15"/>
    <mergeCell ref="B17:C17"/>
    <mergeCell ref="B16:C16"/>
    <mergeCell ref="B14:C14"/>
    <mergeCell ref="B12:C12"/>
    <mergeCell ref="B13:C13"/>
    <mergeCell ref="V7:W7"/>
    <mergeCell ref="J7:K7"/>
    <mergeCell ref="F6:AA6"/>
    <mergeCell ref="P7:Q7"/>
    <mergeCell ref="R7:S7"/>
    <mergeCell ref="Z7:AA7"/>
    <mergeCell ref="B10:C10"/>
    <mergeCell ref="L7:M7"/>
    <mergeCell ref="T7:U7"/>
    <mergeCell ref="N7:O7"/>
    <mergeCell ref="H7:I7"/>
    <mergeCell ref="A6:C8"/>
    <mergeCell ref="B11:C11"/>
    <mergeCell ref="AB7:AC7"/>
    <mergeCell ref="X7:Y7"/>
    <mergeCell ref="D6:D8"/>
    <mergeCell ref="E6:E8"/>
    <mergeCell ref="F7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1.125" style="1" customWidth="1"/>
    <col min="2" max="13" width="9.625" style="1" customWidth="1"/>
    <col min="14" max="14" width="9.375" style="1" customWidth="1"/>
    <col min="15" max="15" width="15" style="1" customWidth="1"/>
    <col min="16" max="16" width="15.125" style="1" customWidth="1"/>
    <col min="17" max="17" width="11.75" style="1" customWidth="1"/>
    <col min="18" max="18" width="7.625" style="1" customWidth="1"/>
    <col min="19" max="16384" width="9" style="1"/>
  </cols>
  <sheetData>
    <row r="1" spans="1:18" ht="24" customHeight="1" x14ac:dyDescent="0.15">
      <c r="A1" s="175" t="s">
        <v>107</v>
      </c>
      <c r="B1" s="175"/>
      <c r="C1" s="175"/>
      <c r="D1" s="177"/>
      <c r="E1" s="177"/>
      <c r="F1" s="177"/>
      <c r="G1" s="177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8" ht="9" customHeight="1" x14ac:dyDescent="0.2">
      <c r="A2" s="37"/>
      <c r="B2" s="19"/>
      <c r="C2" s="36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8" x14ac:dyDescent="0.15">
      <c r="A3" s="245" t="s">
        <v>106</v>
      </c>
      <c r="B3" s="245"/>
      <c r="C3" s="245"/>
      <c r="D3" s="245"/>
      <c r="E3" s="245"/>
      <c r="F3" s="24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ht="6" customHeight="1" x14ac:dyDescent="0.15">
      <c r="A4" s="4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"/>
    </row>
    <row r="5" spans="1:18" s="12" customFormat="1" ht="14.25" customHeight="1" x14ac:dyDescent="0.4">
      <c r="A5" s="94"/>
      <c r="B5" s="201" t="s">
        <v>105</v>
      </c>
      <c r="C5" s="204"/>
      <c r="D5" s="93" t="s">
        <v>104</v>
      </c>
      <c r="E5" s="92"/>
      <c r="F5" s="92"/>
      <c r="G5" s="92"/>
      <c r="H5" s="91"/>
      <c r="I5" s="91"/>
      <c r="J5" s="90"/>
      <c r="K5" s="200" t="s">
        <v>103</v>
      </c>
      <c r="L5" s="201"/>
      <c r="M5" s="204"/>
      <c r="N5" s="200" t="s">
        <v>102</v>
      </c>
      <c r="O5" s="201"/>
      <c r="P5" s="201"/>
      <c r="Q5" s="204"/>
      <c r="R5" s="89"/>
    </row>
    <row r="6" spans="1:18" s="12" customFormat="1" ht="14.25" customHeight="1" x14ac:dyDescent="0.4">
      <c r="A6" s="144" t="s">
        <v>17</v>
      </c>
      <c r="B6" s="208" t="s">
        <v>101</v>
      </c>
      <c r="C6" s="218" t="s">
        <v>100</v>
      </c>
      <c r="D6" s="200" t="s">
        <v>99</v>
      </c>
      <c r="E6" s="201"/>
      <c r="F6" s="204"/>
      <c r="G6" s="218" t="s">
        <v>98</v>
      </c>
      <c r="H6" s="218" t="s">
        <v>97</v>
      </c>
      <c r="I6" s="151" t="s">
        <v>96</v>
      </c>
      <c r="J6" s="47" t="s">
        <v>95</v>
      </c>
      <c r="K6" s="218" t="s">
        <v>43</v>
      </c>
      <c r="L6" s="218" t="s">
        <v>94</v>
      </c>
      <c r="M6" s="218" t="s">
        <v>93</v>
      </c>
      <c r="N6" s="218" t="s">
        <v>43</v>
      </c>
      <c r="O6" s="88" t="s">
        <v>92</v>
      </c>
      <c r="P6" s="88" t="s">
        <v>91</v>
      </c>
      <c r="Q6" s="88" t="s">
        <v>90</v>
      </c>
      <c r="R6" s="34" t="s">
        <v>89</v>
      </c>
    </row>
    <row r="7" spans="1:18" s="12" customFormat="1" ht="14.25" customHeight="1" x14ac:dyDescent="0.4">
      <c r="A7" s="14"/>
      <c r="B7" s="210"/>
      <c r="C7" s="219"/>
      <c r="D7" s="13" t="s">
        <v>43</v>
      </c>
      <c r="E7" s="13" t="s">
        <v>88</v>
      </c>
      <c r="F7" s="87" t="s">
        <v>87</v>
      </c>
      <c r="G7" s="219"/>
      <c r="H7" s="219"/>
      <c r="I7" s="152" t="s">
        <v>86</v>
      </c>
      <c r="J7" s="45"/>
      <c r="K7" s="219"/>
      <c r="L7" s="219"/>
      <c r="M7" s="219"/>
      <c r="N7" s="219"/>
      <c r="O7" s="163" t="s">
        <v>85</v>
      </c>
      <c r="P7" s="163" t="s">
        <v>84</v>
      </c>
      <c r="Q7" s="163" t="s">
        <v>83</v>
      </c>
      <c r="R7" s="46"/>
    </row>
    <row r="8" spans="1:18" ht="9" customHeight="1" x14ac:dyDescent="0.15">
      <c r="A8" s="31"/>
      <c r="B8" s="2"/>
      <c r="C8" s="2"/>
      <c r="D8" s="30"/>
      <c r="E8" s="30"/>
      <c r="F8" s="86"/>
      <c r="G8" s="35"/>
      <c r="H8" s="21"/>
      <c r="I8" s="35"/>
      <c r="J8" s="35"/>
      <c r="K8" s="85"/>
      <c r="L8" s="85"/>
      <c r="M8" s="2"/>
      <c r="N8" s="2"/>
      <c r="O8" s="84"/>
      <c r="P8" s="84"/>
      <c r="Q8" s="84"/>
      <c r="R8" s="2"/>
    </row>
    <row r="9" spans="1:18" s="7" customFormat="1" ht="17.100000000000001" customHeight="1" x14ac:dyDescent="0.15">
      <c r="A9" s="42" t="s">
        <v>229</v>
      </c>
      <c r="B9" s="8">
        <v>10</v>
      </c>
      <c r="C9" s="7">
        <v>37</v>
      </c>
      <c r="D9" s="7">
        <f>747+244</f>
        <v>991</v>
      </c>
      <c r="E9" s="7">
        <f>552+88</f>
        <v>640</v>
      </c>
      <c r="F9" s="7">
        <f>195+156</f>
        <v>351</v>
      </c>
      <c r="G9" s="7">
        <f>46+22</f>
        <v>68</v>
      </c>
      <c r="H9" s="7">
        <v>0</v>
      </c>
      <c r="I9" s="7">
        <f>198+24</f>
        <v>222</v>
      </c>
      <c r="J9" s="7">
        <v>4522</v>
      </c>
      <c r="K9" s="7">
        <v>4460</v>
      </c>
      <c r="L9" s="7">
        <v>1870</v>
      </c>
      <c r="M9" s="7">
        <v>2590</v>
      </c>
      <c r="N9" s="83">
        <v>3594</v>
      </c>
      <c r="O9" s="82">
        <v>312</v>
      </c>
      <c r="P9" s="82">
        <v>3282</v>
      </c>
      <c r="Q9" s="82" t="s">
        <v>79</v>
      </c>
      <c r="R9" s="7">
        <v>293</v>
      </c>
    </row>
    <row r="10" spans="1:18" s="7" customFormat="1" ht="17.100000000000001" customHeight="1" x14ac:dyDescent="0.15">
      <c r="A10" s="9">
        <v>29</v>
      </c>
      <c r="B10" s="8">
        <v>10</v>
      </c>
      <c r="C10" s="7">
        <v>39</v>
      </c>
      <c r="D10" s="7">
        <v>1020</v>
      </c>
      <c r="E10" s="7">
        <v>718</v>
      </c>
      <c r="F10" s="7">
        <v>302</v>
      </c>
      <c r="G10" s="7">
        <v>86</v>
      </c>
      <c r="H10" s="7">
        <v>9</v>
      </c>
      <c r="I10" s="7">
        <v>195</v>
      </c>
      <c r="J10" s="7">
        <v>4701</v>
      </c>
      <c r="K10" s="7">
        <v>4601</v>
      </c>
      <c r="L10" s="7">
        <v>1919</v>
      </c>
      <c r="M10" s="7">
        <v>2682</v>
      </c>
      <c r="N10" s="83">
        <f>O10+P10</f>
        <v>3713</v>
      </c>
      <c r="O10" s="82">
        <v>264</v>
      </c>
      <c r="P10" s="82">
        <v>3449</v>
      </c>
      <c r="Q10" s="82" t="s">
        <v>79</v>
      </c>
      <c r="R10" s="7">
        <v>293</v>
      </c>
    </row>
    <row r="11" spans="1:18" s="7" customFormat="1" ht="17.100000000000001" customHeight="1" x14ac:dyDescent="0.15">
      <c r="A11" s="9">
        <v>30</v>
      </c>
      <c r="B11" s="8">
        <v>10</v>
      </c>
      <c r="C11" s="7">
        <v>36</v>
      </c>
      <c r="D11" s="7">
        <v>912</v>
      </c>
      <c r="E11" s="7">
        <v>655</v>
      </c>
      <c r="F11" s="7">
        <v>257</v>
      </c>
      <c r="G11" s="7">
        <v>79</v>
      </c>
      <c r="H11" s="7">
        <v>32</v>
      </c>
      <c r="I11" s="7">
        <v>151</v>
      </c>
      <c r="J11" s="7">
        <v>4364</v>
      </c>
      <c r="K11" s="7">
        <v>4147</v>
      </c>
      <c r="L11" s="7">
        <v>1710</v>
      </c>
      <c r="M11" s="7">
        <v>2437</v>
      </c>
      <c r="N11" s="83">
        <v>3341</v>
      </c>
      <c r="O11" s="82">
        <v>237</v>
      </c>
      <c r="P11" s="82">
        <v>3104</v>
      </c>
      <c r="Q11" s="82" t="s">
        <v>79</v>
      </c>
      <c r="R11" s="7">
        <v>292</v>
      </c>
    </row>
    <row r="12" spans="1:18" s="7" customFormat="1" ht="17.100000000000001" customHeight="1" x14ac:dyDescent="0.15">
      <c r="A12" s="9" t="s">
        <v>80</v>
      </c>
      <c r="B12" s="8">
        <v>10</v>
      </c>
      <c r="C12" s="7">
        <v>36</v>
      </c>
      <c r="D12" s="7">
        <f>SUM(E12:F12)</f>
        <v>908</v>
      </c>
      <c r="E12" s="7">
        <f>466+92</f>
        <v>558</v>
      </c>
      <c r="F12" s="7">
        <f>201+149</f>
        <v>350</v>
      </c>
      <c r="G12" s="7">
        <f>89+40</f>
        <v>129</v>
      </c>
      <c r="H12" s="7">
        <v>14</v>
      </c>
      <c r="I12" s="7">
        <f>123+6</f>
        <v>129</v>
      </c>
      <c r="J12" s="7">
        <v>4217</v>
      </c>
      <c r="K12" s="7">
        <v>3933</v>
      </c>
      <c r="L12" s="7">
        <v>1606</v>
      </c>
      <c r="M12" s="7">
        <v>2327</v>
      </c>
      <c r="N12" s="83">
        <v>3171</v>
      </c>
      <c r="O12" s="82">
        <v>232</v>
      </c>
      <c r="P12" s="82">
        <v>2939</v>
      </c>
      <c r="Q12" s="82" t="s">
        <v>79</v>
      </c>
      <c r="R12" s="7">
        <v>294</v>
      </c>
    </row>
    <row r="13" spans="1:18" s="7" customFormat="1" ht="17.100000000000001" customHeight="1" x14ac:dyDescent="0.15">
      <c r="A13" s="9">
        <v>2</v>
      </c>
      <c r="B13" s="8">
        <v>10</v>
      </c>
      <c r="C13" s="7">
        <v>35</v>
      </c>
      <c r="D13" s="7">
        <f>SUM(E13:F13)</f>
        <v>904</v>
      </c>
      <c r="E13" s="7">
        <f>463+92</f>
        <v>555</v>
      </c>
      <c r="F13" s="7">
        <f>200+149</f>
        <v>349</v>
      </c>
      <c r="G13" s="7">
        <f>89+40</f>
        <v>129</v>
      </c>
      <c r="H13" s="7">
        <v>14</v>
      </c>
      <c r="I13" s="7">
        <f>118+6</f>
        <v>124</v>
      </c>
      <c r="J13" s="7">
        <v>4146</v>
      </c>
      <c r="K13" s="7">
        <v>3804</v>
      </c>
      <c r="L13" s="7">
        <v>1577</v>
      </c>
      <c r="M13" s="7">
        <v>2227</v>
      </c>
      <c r="N13" s="83">
        <v>3110</v>
      </c>
      <c r="O13" s="82">
        <v>202</v>
      </c>
      <c r="P13" s="82">
        <v>2908</v>
      </c>
      <c r="Q13" s="82" t="s">
        <v>79</v>
      </c>
      <c r="R13" s="7">
        <v>293</v>
      </c>
    </row>
    <row r="14" spans="1:18" ht="9" customHeight="1" x14ac:dyDescent="0.15">
      <c r="A14" s="81"/>
      <c r="B14" s="4"/>
      <c r="C14" s="3"/>
      <c r="D14" s="3"/>
      <c r="E14" s="3"/>
      <c r="F14" s="3"/>
      <c r="G14" s="3"/>
      <c r="H14" s="3"/>
      <c r="I14" s="5"/>
      <c r="J14" s="5"/>
      <c r="K14" s="5"/>
      <c r="L14" s="3"/>
      <c r="M14" s="3"/>
      <c r="N14" s="5"/>
      <c r="O14" s="26"/>
      <c r="P14" s="3"/>
      <c r="Q14" s="3"/>
      <c r="R14" s="3"/>
    </row>
    <row r="15" spans="1:18" x14ac:dyDescent="0.15">
      <c r="A15" s="6" t="s">
        <v>78</v>
      </c>
      <c r="D15" s="79" t="s">
        <v>77</v>
      </c>
      <c r="E15" s="79"/>
      <c r="F15" s="79"/>
      <c r="G15" s="79"/>
      <c r="H15" s="79"/>
      <c r="I15" s="79"/>
      <c r="J15" s="79"/>
      <c r="K15" s="79"/>
      <c r="L15" s="79"/>
      <c r="M15" s="79"/>
      <c r="N15" s="80"/>
    </row>
    <row r="16" spans="1:18" x14ac:dyDescent="0.15">
      <c r="D16" s="79" t="s">
        <v>76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</row>
    <row r="18" spans="7:10" x14ac:dyDescent="0.15">
      <c r="G18" s="78"/>
      <c r="H18" s="78"/>
      <c r="I18" s="78"/>
    </row>
    <row r="19" spans="7:10" x14ac:dyDescent="0.15">
      <c r="G19" s="78"/>
      <c r="H19" s="78"/>
      <c r="I19" s="78"/>
    </row>
    <row r="22" spans="7:10" x14ac:dyDescent="0.15">
      <c r="I22" s="39"/>
      <c r="J22" s="39"/>
    </row>
  </sheetData>
  <mergeCells count="13">
    <mergeCell ref="B5:C5"/>
    <mergeCell ref="B6:B7"/>
    <mergeCell ref="C6:C7"/>
    <mergeCell ref="A3:F3"/>
    <mergeCell ref="N5:Q5"/>
    <mergeCell ref="N6:N7"/>
    <mergeCell ref="G6:G7"/>
    <mergeCell ref="H6:H7"/>
    <mergeCell ref="K5:M5"/>
    <mergeCell ref="K6:K7"/>
    <mergeCell ref="L6:L7"/>
    <mergeCell ref="M6:M7"/>
    <mergeCell ref="D6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Normal="100" workbookViewId="0"/>
  </sheetViews>
  <sheetFormatPr defaultRowHeight="13.5" x14ac:dyDescent="0.15"/>
  <cols>
    <col min="1" max="1" width="11.75" style="1" customWidth="1"/>
    <col min="2" max="11" width="8.625" style="1" customWidth="1"/>
    <col min="12" max="16384" width="9" style="1"/>
  </cols>
  <sheetData>
    <row r="1" spans="1:15" ht="24" customHeight="1" x14ac:dyDescent="0.15">
      <c r="A1" s="178" t="s">
        <v>122</v>
      </c>
      <c r="B1" s="177"/>
      <c r="C1" s="177"/>
      <c r="D1" s="177"/>
      <c r="E1" s="177"/>
      <c r="F1" s="177"/>
      <c r="G1" s="177"/>
      <c r="H1" s="19"/>
      <c r="I1" s="19"/>
      <c r="J1" s="19"/>
      <c r="K1" s="19"/>
    </row>
    <row r="2" spans="1:15" ht="9" customHeight="1" x14ac:dyDescent="0.2">
      <c r="A2" s="37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5" x14ac:dyDescent="0.15">
      <c r="A3" s="99" t="s">
        <v>121</v>
      </c>
      <c r="B3" s="19"/>
      <c r="C3" s="19"/>
      <c r="D3" s="19"/>
      <c r="E3" s="19"/>
      <c r="F3" s="19"/>
      <c r="G3" s="19"/>
      <c r="H3" s="19"/>
      <c r="I3" s="19"/>
      <c r="J3" s="97"/>
      <c r="K3" s="19"/>
    </row>
    <row r="4" spans="1:15" ht="6" customHeight="1" x14ac:dyDescent="0.15">
      <c r="A4" s="98"/>
      <c r="B4" s="19"/>
      <c r="C4" s="19"/>
      <c r="D4" s="19"/>
      <c r="E4" s="19"/>
      <c r="F4" s="19"/>
      <c r="G4" s="19"/>
      <c r="H4" s="19"/>
      <c r="I4" s="19"/>
      <c r="J4" s="97"/>
      <c r="K4" s="19"/>
    </row>
    <row r="5" spans="1:15" s="12" customFormat="1" ht="14.25" customHeight="1" x14ac:dyDescent="0.4">
      <c r="A5" s="149"/>
      <c r="B5" s="200" t="s">
        <v>120</v>
      </c>
      <c r="C5" s="201"/>
      <c r="D5" s="201"/>
      <c r="E5" s="201"/>
      <c r="F5" s="201"/>
      <c r="G5" s="201"/>
      <c r="H5" s="204"/>
      <c r="I5" s="200" t="s">
        <v>119</v>
      </c>
      <c r="J5" s="201"/>
      <c r="K5" s="201"/>
      <c r="L5" s="200" t="s">
        <v>118</v>
      </c>
      <c r="M5" s="247"/>
      <c r="N5" s="247"/>
      <c r="O5" s="247"/>
    </row>
    <row r="6" spans="1:15" s="12" customFormat="1" ht="14.25" customHeight="1" x14ac:dyDescent="0.4">
      <c r="A6" s="34" t="s">
        <v>17</v>
      </c>
      <c r="B6" s="218" t="s">
        <v>43</v>
      </c>
      <c r="C6" s="218" t="s">
        <v>111</v>
      </c>
      <c r="D6" s="218" t="s">
        <v>110</v>
      </c>
      <c r="E6" s="218" t="s">
        <v>109</v>
      </c>
      <c r="F6" s="218" t="s">
        <v>117</v>
      </c>
      <c r="G6" s="218" t="s">
        <v>116</v>
      </c>
      <c r="H6" s="218" t="s">
        <v>115</v>
      </c>
      <c r="I6" s="218" t="s">
        <v>43</v>
      </c>
      <c r="J6" s="218" t="s">
        <v>114</v>
      </c>
      <c r="K6" s="207" t="s">
        <v>113</v>
      </c>
      <c r="L6" s="218" t="s">
        <v>112</v>
      </c>
      <c r="M6" s="218" t="s">
        <v>111</v>
      </c>
      <c r="N6" s="218" t="s">
        <v>110</v>
      </c>
      <c r="O6" s="207" t="s">
        <v>109</v>
      </c>
    </row>
    <row r="7" spans="1:15" s="12" customFormat="1" ht="14.25" customHeight="1" x14ac:dyDescent="0.4">
      <c r="A7" s="14"/>
      <c r="B7" s="219"/>
      <c r="C7" s="219"/>
      <c r="D7" s="219"/>
      <c r="E7" s="219"/>
      <c r="F7" s="219"/>
      <c r="G7" s="219"/>
      <c r="H7" s="219"/>
      <c r="I7" s="219"/>
      <c r="J7" s="219"/>
      <c r="K7" s="209"/>
      <c r="L7" s="246"/>
      <c r="M7" s="248"/>
      <c r="N7" s="248"/>
      <c r="O7" s="249"/>
    </row>
    <row r="8" spans="1:15" ht="9" customHeight="1" x14ac:dyDescent="0.15">
      <c r="A8" s="2"/>
      <c r="B8" s="96"/>
      <c r="C8" s="85"/>
      <c r="D8" s="85"/>
      <c r="E8" s="85"/>
      <c r="F8" s="85"/>
      <c r="G8" s="85"/>
      <c r="H8" s="85"/>
      <c r="I8" s="85"/>
      <c r="J8" s="85"/>
      <c r="K8" s="85"/>
      <c r="L8" s="85"/>
    </row>
    <row r="9" spans="1:15" s="7" customFormat="1" ht="18.75" customHeight="1" x14ac:dyDescent="0.15">
      <c r="A9" s="42" t="s">
        <v>230</v>
      </c>
      <c r="B9" s="8">
        <v>11193</v>
      </c>
      <c r="C9" s="7">
        <v>3466</v>
      </c>
      <c r="D9" s="7">
        <v>1319</v>
      </c>
      <c r="E9" s="7">
        <v>1732</v>
      </c>
      <c r="F9" s="7">
        <v>3017</v>
      </c>
      <c r="G9" s="7">
        <v>1105</v>
      </c>
      <c r="H9" s="7">
        <v>554</v>
      </c>
      <c r="I9" s="7">
        <v>1442</v>
      </c>
      <c r="J9" s="7">
        <v>469</v>
      </c>
      <c r="K9" s="7">
        <v>973</v>
      </c>
      <c r="L9" s="7">
        <v>1217</v>
      </c>
      <c r="M9" s="7">
        <v>373</v>
      </c>
      <c r="N9" s="7">
        <v>524</v>
      </c>
      <c r="O9" s="7">
        <v>320</v>
      </c>
    </row>
    <row r="10" spans="1:15" s="7" customFormat="1" ht="18.75" customHeight="1" x14ac:dyDescent="0.15">
      <c r="A10" s="9">
        <v>28</v>
      </c>
      <c r="B10" s="8">
        <v>11123</v>
      </c>
      <c r="C10" s="7">
        <v>3413</v>
      </c>
      <c r="D10" s="7">
        <v>1287</v>
      </c>
      <c r="E10" s="7">
        <v>1679</v>
      </c>
      <c r="F10" s="7">
        <v>3055</v>
      </c>
      <c r="G10" s="7">
        <v>1136</v>
      </c>
      <c r="H10" s="7">
        <v>553</v>
      </c>
      <c r="I10" s="7">
        <v>1506</v>
      </c>
      <c r="J10" s="7">
        <v>485</v>
      </c>
      <c r="K10" s="7">
        <v>1021</v>
      </c>
      <c r="L10" s="7">
        <v>1336</v>
      </c>
      <c r="M10" s="7">
        <v>369</v>
      </c>
      <c r="N10" s="7">
        <v>567</v>
      </c>
      <c r="O10" s="7">
        <v>400</v>
      </c>
    </row>
    <row r="11" spans="1:15" s="7" customFormat="1" ht="18.75" customHeight="1" x14ac:dyDescent="0.15">
      <c r="A11" s="9">
        <v>29</v>
      </c>
      <c r="B11" s="8">
        <v>10974</v>
      </c>
      <c r="C11" s="7">
        <v>3360</v>
      </c>
      <c r="D11" s="7">
        <v>1270</v>
      </c>
      <c r="E11" s="7">
        <v>1605</v>
      </c>
      <c r="F11" s="7">
        <v>3005</v>
      </c>
      <c r="G11" s="7">
        <v>1177</v>
      </c>
      <c r="H11" s="7">
        <v>557</v>
      </c>
      <c r="I11" s="7">
        <v>1568</v>
      </c>
      <c r="J11" s="7">
        <v>507</v>
      </c>
      <c r="K11" s="7">
        <v>1061</v>
      </c>
      <c r="L11" s="7">
        <v>1434</v>
      </c>
      <c r="M11" s="7">
        <v>374</v>
      </c>
      <c r="N11" s="7">
        <v>613</v>
      </c>
      <c r="O11" s="7">
        <v>447</v>
      </c>
    </row>
    <row r="12" spans="1:15" s="7" customFormat="1" ht="18.75" customHeight="1" x14ac:dyDescent="0.15">
      <c r="A12" s="9">
        <v>30</v>
      </c>
      <c r="B12" s="8">
        <v>10819</v>
      </c>
      <c r="C12" s="7">
        <v>3354</v>
      </c>
      <c r="D12" s="7">
        <v>1227</v>
      </c>
      <c r="E12" s="7">
        <v>1587</v>
      </c>
      <c r="F12" s="7">
        <v>2859</v>
      </c>
      <c r="G12" s="7">
        <v>1205</v>
      </c>
      <c r="H12" s="7">
        <v>587</v>
      </c>
      <c r="I12" s="7">
        <v>1626</v>
      </c>
      <c r="J12" s="7">
        <v>538</v>
      </c>
      <c r="K12" s="7">
        <v>1088</v>
      </c>
      <c r="L12" s="7">
        <v>1485</v>
      </c>
      <c r="M12" s="7">
        <v>372</v>
      </c>
      <c r="N12" s="7">
        <v>649</v>
      </c>
      <c r="O12" s="7">
        <v>464</v>
      </c>
    </row>
    <row r="13" spans="1:15" s="7" customFormat="1" ht="18.75" customHeight="1" x14ac:dyDescent="0.15">
      <c r="A13" s="9" t="s">
        <v>225</v>
      </c>
      <c r="B13" s="8">
        <v>10788</v>
      </c>
      <c r="C13" s="7">
        <v>3358</v>
      </c>
      <c r="D13" s="7">
        <v>1197</v>
      </c>
      <c r="E13" s="7">
        <v>1560</v>
      </c>
      <c r="F13" s="7">
        <v>2877</v>
      </c>
      <c r="G13" s="7">
        <v>1194</v>
      </c>
      <c r="H13" s="7">
        <v>602</v>
      </c>
      <c r="I13" s="7">
        <v>1686</v>
      </c>
      <c r="J13" s="7">
        <v>562</v>
      </c>
      <c r="K13" s="7">
        <v>1124</v>
      </c>
      <c r="L13" s="7">
        <v>1544</v>
      </c>
      <c r="M13" s="7">
        <v>355</v>
      </c>
      <c r="N13" s="7">
        <v>678</v>
      </c>
      <c r="O13" s="7">
        <v>511</v>
      </c>
    </row>
    <row r="14" spans="1:15" ht="9" customHeight="1" x14ac:dyDescent="0.15">
      <c r="A14" s="81"/>
      <c r="B14" s="4"/>
      <c r="C14" s="3"/>
      <c r="D14" s="3"/>
      <c r="E14" s="3"/>
      <c r="F14" s="3"/>
      <c r="G14" s="3"/>
      <c r="H14" s="3"/>
      <c r="I14" s="95"/>
      <c r="J14" s="95"/>
      <c r="K14" s="95"/>
      <c r="L14" s="95"/>
      <c r="M14" s="95"/>
      <c r="N14" s="95"/>
      <c r="O14" s="95"/>
    </row>
    <row r="15" spans="1:15" x14ac:dyDescent="0.15">
      <c r="A15" s="1" t="s">
        <v>108</v>
      </c>
    </row>
    <row r="20" spans="15:15" x14ac:dyDescent="0.15">
      <c r="O20" s="2"/>
    </row>
  </sheetData>
  <mergeCells count="17">
    <mergeCell ref="J6:J7"/>
    <mergeCell ref="K6:K7"/>
    <mergeCell ref="I5:K5"/>
    <mergeCell ref="D6:D7"/>
    <mergeCell ref="E6:E7"/>
    <mergeCell ref="H6:H7"/>
    <mergeCell ref="B5:H5"/>
    <mergeCell ref="B6:B7"/>
    <mergeCell ref="C6:C7"/>
    <mergeCell ref="F6:F7"/>
    <mergeCell ref="G6:G7"/>
    <mergeCell ref="I6:I7"/>
    <mergeCell ref="L6:L7"/>
    <mergeCell ref="L5:O5"/>
    <mergeCell ref="M6:M7"/>
    <mergeCell ref="N6:N7"/>
    <mergeCell ref="O6:O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/>
  </sheetViews>
  <sheetFormatPr defaultRowHeight="13.5" x14ac:dyDescent="0.15"/>
  <cols>
    <col min="1" max="1" width="11.5" style="1" customWidth="1"/>
    <col min="2" max="10" width="12.625" style="1" customWidth="1"/>
    <col min="11" max="16384" width="9" style="1"/>
  </cols>
  <sheetData>
    <row r="1" spans="1:12" ht="24" customHeight="1" x14ac:dyDescent="0.15">
      <c r="A1" s="175" t="s">
        <v>137</v>
      </c>
      <c r="B1" s="175"/>
      <c r="C1" s="175"/>
      <c r="D1" s="177"/>
      <c r="E1" s="177"/>
      <c r="F1" s="175"/>
      <c r="G1" s="175"/>
      <c r="H1" s="19"/>
      <c r="I1" s="19"/>
      <c r="J1" s="19"/>
    </row>
    <row r="2" spans="1:12" ht="9" customHeight="1" x14ac:dyDescent="0.2">
      <c r="A2" s="37"/>
      <c r="B2" s="36"/>
      <c r="C2" s="36"/>
      <c r="D2" s="19"/>
      <c r="E2" s="19"/>
      <c r="F2" s="36"/>
      <c r="G2" s="36"/>
      <c r="H2" s="19"/>
      <c r="I2" s="19"/>
      <c r="J2" s="19"/>
    </row>
    <row r="3" spans="1:12" x14ac:dyDescent="0.15">
      <c r="A3" s="24" t="s">
        <v>136</v>
      </c>
      <c r="B3" s="36"/>
      <c r="C3" s="36"/>
      <c r="D3" s="19"/>
      <c r="E3" s="19"/>
      <c r="F3" s="19"/>
      <c r="G3" s="19"/>
      <c r="H3" s="19"/>
      <c r="J3" s="105" t="s">
        <v>21</v>
      </c>
    </row>
    <row r="4" spans="1:12" ht="6" customHeight="1" x14ac:dyDescent="0.15">
      <c r="A4" s="24"/>
      <c r="B4" s="36"/>
      <c r="C4" s="36"/>
      <c r="D4" s="19"/>
      <c r="E4" s="19"/>
      <c r="F4" s="19"/>
      <c r="G4" s="19"/>
      <c r="H4" s="19"/>
      <c r="I4" s="97"/>
      <c r="J4" s="19"/>
    </row>
    <row r="5" spans="1:12" s="12" customFormat="1" ht="14.25" customHeight="1" x14ac:dyDescent="0.4">
      <c r="A5" s="208" t="s">
        <v>17</v>
      </c>
      <c r="B5" s="200" t="s">
        <v>135</v>
      </c>
      <c r="C5" s="201"/>
      <c r="D5" s="204"/>
      <c r="E5" s="200" t="s">
        <v>134</v>
      </c>
      <c r="F5" s="201"/>
      <c r="G5" s="204"/>
      <c r="H5" s="200" t="s">
        <v>133</v>
      </c>
      <c r="I5" s="201"/>
      <c r="J5" s="201"/>
      <c r="K5" s="44"/>
      <c r="L5" s="44"/>
    </row>
    <row r="6" spans="1:12" s="12" customFormat="1" ht="14.25" customHeight="1" x14ac:dyDescent="0.4">
      <c r="A6" s="210"/>
      <c r="B6" s="148" t="s">
        <v>132</v>
      </c>
      <c r="C6" s="148" t="s">
        <v>131</v>
      </c>
      <c r="D6" s="148" t="s">
        <v>130</v>
      </c>
      <c r="E6" s="148" t="s">
        <v>132</v>
      </c>
      <c r="F6" s="148" t="s">
        <v>131</v>
      </c>
      <c r="G6" s="148" t="s">
        <v>130</v>
      </c>
      <c r="H6" s="148" t="s">
        <v>132</v>
      </c>
      <c r="I6" s="148" t="s">
        <v>131</v>
      </c>
      <c r="J6" s="150" t="s">
        <v>130</v>
      </c>
      <c r="K6" s="44"/>
      <c r="L6" s="44"/>
    </row>
    <row r="7" spans="1:12" ht="9" customHeight="1" x14ac:dyDescent="0.15">
      <c r="A7" s="104"/>
      <c r="B7" s="30"/>
      <c r="C7" s="30"/>
      <c r="D7" s="30"/>
      <c r="E7" s="30"/>
      <c r="F7" s="30"/>
      <c r="G7" s="30"/>
      <c r="H7" s="30"/>
      <c r="I7" s="30"/>
      <c r="J7" s="30"/>
      <c r="K7" s="2"/>
      <c r="L7" s="2"/>
    </row>
    <row r="8" spans="1:12" s="7" customFormat="1" ht="17.100000000000001" customHeight="1" x14ac:dyDescent="0.15">
      <c r="A8" s="103" t="s">
        <v>232</v>
      </c>
      <c r="B8" s="8">
        <v>3863</v>
      </c>
      <c r="C8" s="7">
        <v>111566</v>
      </c>
      <c r="D8" s="7">
        <v>622328</v>
      </c>
      <c r="E8" s="7">
        <v>32917</v>
      </c>
      <c r="F8" s="7">
        <v>548780</v>
      </c>
      <c r="G8" s="7">
        <v>1080281</v>
      </c>
      <c r="H8" s="7">
        <v>3389</v>
      </c>
      <c r="I8" s="7">
        <v>47752</v>
      </c>
      <c r="J8" s="7">
        <v>142073</v>
      </c>
    </row>
    <row r="9" spans="1:12" s="7" customFormat="1" ht="17.100000000000001" customHeight="1" x14ac:dyDescent="0.15">
      <c r="A9" s="102" t="s">
        <v>128</v>
      </c>
      <c r="B9" s="8">
        <v>3736</v>
      </c>
      <c r="C9" s="7">
        <v>112060</v>
      </c>
      <c r="D9" s="7">
        <v>616752</v>
      </c>
      <c r="E9" s="7">
        <v>32321</v>
      </c>
      <c r="F9" s="7">
        <v>562285</v>
      </c>
      <c r="G9" s="7">
        <v>1150924</v>
      </c>
      <c r="H9" s="7">
        <v>3244</v>
      </c>
      <c r="I9" s="7">
        <v>48152</v>
      </c>
      <c r="J9" s="7">
        <v>144899</v>
      </c>
    </row>
    <row r="10" spans="1:12" s="7" customFormat="1" ht="17.100000000000001" customHeight="1" x14ac:dyDescent="0.15">
      <c r="A10" s="102" t="s">
        <v>127</v>
      </c>
      <c r="B10" s="8">
        <v>3708</v>
      </c>
      <c r="C10" s="7">
        <v>109711</v>
      </c>
      <c r="D10" s="7">
        <v>601393</v>
      </c>
      <c r="E10" s="7">
        <v>32053</v>
      </c>
      <c r="F10" s="7">
        <v>540418</v>
      </c>
      <c r="G10" s="7">
        <v>1122556</v>
      </c>
      <c r="H10" s="7">
        <v>3107</v>
      </c>
      <c r="I10" s="7">
        <v>45778</v>
      </c>
      <c r="J10" s="7">
        <v>136582</v>
      </c>
    </row>
    <row r="11" spans="1:12" s="7" customFormat="1" ht="17.100000000000001" customHeight="1" x14ac:dyDescent="0.15">
      <c r="A11" s="103" t="s">
        <v>126</v>
      </c>
      <c r="B11" s="7">
        <v>3738</v>
      </c>
      <c r="C11" s="7">
        <v>110091</v>
      </c>
      <c r="D11" s="7">
        <v>583836</v>
      </c>
      <c r="E11" s="7">
        <v>31449</v>
      </c>
      <c r="F11" s="7">
        <v>546354</v>
      </c>
      <c r="G11" s="7">
        <v>1125098</v>
      </c>
      <c r="H11" s="7">
        <v>2927</v>
      </c>
      <c r="I11" s="7">
        <v>44482</v>
      </c>
      <c r="J11" s="7">
        <v>129337</v>
      </c>
    </row>
    <row r="12" spans="1:12" s="7" customFormat="1" ht="17.100000000000001" customHeight="1" x14ac:dyDescent="0.15">
      <c r="A12" s="103" t="s">
        <v>231</v>
      </c>
      <c r="B12" s="7">
        <v>3854</v>
      </c>
      <c r="C12" s="7">
        <v>110174</v>
      </c>
      <c r="D12" s="7">
        <v>579445</v>
      </c>
      <c r="E12" s="7">
        <v>30832</v>
      </c>
      <c r="F12" s="7">
        <v>533928</v>
      </c>
      <c r="G12" s="7">
        <v>1115927</v>
      </c>
      <c r="H12" s="7">
        <v>2805</v>
      </c>
      <c r="I12" s="7">
        <v>42863</v>
      </c>
      <c r="J12" s="7">
        <v>127983</v>
      </c>
    </row>
    <row r="13" spans="1:12" ht="9" customHeight="1" x14ac:dyDescent="0.15">
      <c r="A13" s="41"/>
      <c r="B13" s="4"/>
      <c r="C13" s="3"/>
      <c r="D13" s="3"/>
      <c r="E13" s="3"/>
      <c r="F13" s="3"/>
      <c r="G13" s="3"/>
      <c r="H13" s="95"/>
      <c r="I13" s="95"/>
      <c r="J13" s="95"/>
      <c r="K13" s="2"/>
    </row>
    <row r="14" spans="1:12" x14ac:dyDescent="0.15">
      <c r="A14" s="6" t="s">
        <v>125</v>
      </c>
      <c r="D14" s="6"/>
    </row>
    <row r="15" spans="1:12" x14ac:dyDescent="0.15">
      <c r="A15" s="6" t="s">
        <v>124</v>
      </c>
      <c r="C15" s="2"/>
      <c r="D15" s="6"/>
    </row>
    <row r="16" spans="1:12" x14ac:dyDescent="0.15">
      <c r="A16" s="6" t="s">
        <v>123</v>
      </c>
    </row>
    <row r="18" spans="3:7" x14ac:dyDescent="0.15">
      <c r="C18" s="100"/>
      <c r="E18" s="100"/>
      <c r="F18" s="100"/>
      <c r="G18" s="100"/>
    </row>
    <row r="19" spans="3:7" x14ac:dyDescent="0.15">
      <c r="C19" s="101"/>
      <c r="E19" s="101"/>
      <c r="F19" s="101"/>
      <c r="G19" s="101"/>
    </row>
    <row r="20" spans="3:7" x14ac:dyDescent="0.15">
      <c r="C20" s="100"/>
      <c r="E20" s="100"/>
      <c r="F20" s="100"/>
      <c r="G20" s="100"/>
    </row>
  </sheetData>
  <mergeCells count="4">
    <mergeCell ref="A5:A6"/>
    <mergeCell ref="B5:D5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0.125" style="1" customWidth="1"/>
    <col min="2" max="2" width="6" style="1" customWidth="1"/>
    <col min="3" max="3" width="5.625" style="1" customWidth="1"/>
    <col min="4" max="4" width="5.75" style="1" customWidth="1"/>
    <col min="5" max="5" width="5.375" style="1" customWidth="1"/>
    <col min="6" max="6" width="7.625" style="1" customWidth="1"/>
    <col min="7" max="26" width="6.5" style="1" customWidth="1"/>
    <col min="27" max="16384" width="9" style="1"/>
  </cols>
  <sheetData>
    <row r="1" spans="1:26" ht="24" customHeight="1" x14ac:dyDescent="0.15">
      <c r="A1" s="175" t="s">
        <v>171</v>
      </c>
      <c r="B1" s="175"/>
      <c r="C1" s="175"/>
      <c r="D1" s="175"/>
      <c r="E1" s="175"/>
      <c r="F1" s="175"/>
      <c r="G1" s="175"/>
    </row>
    <row r="2" spans="1:26" ht="9" customHeight="1" x14ac:dyDescent="0.2">
      <c r="A2" s="118"/>
    </row>
    <row r="3" spans="1:26" s="116" customFormat="1" ht="13.15" customHeight="1" x14ac:dyDescent="0.15">
      <c r="A3" s="117" t="s">
        <v>170</v>
      </c>
    </row>
    <row r="4" spans="1:26" s="116" customFormat="1" ht="13.15" customHeight="1" x14ac:dyDescent="0.15">
      <c r="A4" s="117"/>
    </row>
    <row r="5" spans="1:26" s="116" customFormat="1" ht="6" customHeight="1" x14ac:dyDescent="0.15"/>
    <row r="6" spans="1:26" s="12" customFormat="1" x14ac:dyDescent="0.4">
      <c r="A6" s="89"/>
      <c r="B6" s="250" t="s">
        <v>169</v>
      </c>
      <c r="C6" s="251"/>
      <c r="D6" s="251"/>
      <c r="E6" s="251"/>
      <c r="F6" s="252"/>
      <c r="G6" s="250" t="s">
        <v>168</v>
      </c>
      <c r="H6" s="251"/>
      <c r="I6" s="251"/>
      <c r="J6" s="251"/>
      <c r="K6" s="252"/>
      <c r="L6" s="250" t="s">
        <v>167</v>
      </c>
      <c r="M6" s="251"/>
      <c r="N6" s="251"/>
      <c r="O6" s="251"/>
      <c r="P6" s="252"/>
      <c r="Q6" s="250" t="s">
        <v>234</v>
      </c>
      <c r="R6" s="251"/>
      <c r="S6" s="251"/>
      <c r="T6" s="251"/>
      <c r="U6" s="252"/>
      <c r="V6" s="250" t="s">
        <v>233</v>
      </c>
      <c r="W6" s="251"/>
      <c r="X6" s="251"/>
      <c r="Y6" s="251"/>
      <c r="Z6" s="252"/>
    </row>
    <row r="7" spans="1:26" s="12" customFormat="1" x14ac:dyDescent="0.4">
      <c r="A7" s="144" t="s">
        <v>166</v>
      </c>
      <c r="B7" s="253" t="s">
        <v>165</v>
      </c>
      <c r="C7" s="253"/>
      <c r="D7" s="253"/>
      <c r="E7" s="253"/>
      <c r="F7" s="253" t="s">
        <v>95</v>
      </c>
      <c r="G7" s="253" t="s">
        <v>165</v>
      </c>
      <c r="H7" s="253"/>
      <c r="I7" s="253"/>
      <c r="J7" s="253"/>
      <c r="K7" s="253" t="s">
        <v>95</v>
      </c>
      <c r="L7" s="253" t="s">
        <v>165</v>
      </c>
      <c r="M7" s="253"/>
      <c r="N7" s="253"/>
      <c r="O7" s="253"/>
      <c r="P7" s="253" t="s">
        <v>95</v>
      </c>
      <c r="Q7" s="253" t="s">
        <v>165</v>
      </c>
      <c r="R7" s="253"/>
      <c r="S7" s="253"/>
      <c r="T7" s="253"/>
      <c r="U7" s="253" t="s">
        <v>95</v>
      </c>
      <c r="V7" s="253" t="s">
        <v>165</v>
      </c>
      <c r="W7" s="253"/>
      <c r="X7" s="253"/>
      <c r="Y7" s="253"/>
      <c r="Z7" s="253" t="s">
        <v>95</v>
      </c>
    </row>
    <row r="8" spans="1:26" s="12" customFormat="1" x14ac:dyDescent="0.4">
      <c r="A8" s="14"/>
      <c r="B8" s="161" t="s">
        <v>164</v>
      </c>
      <c r="C8" s="161" t="s">
        <v>163</v>
      </c>
      <c r="D8" s="161" t="s">
        <v>162</v>
      </c>
      <c r="E8" s="161" t="s">
        <v>161</v>
      </c>
      <c r="F8" s="253"/>
      <c r="G8" s="161" t="s">
        <v>164</v>
      </c>
      <c r="H8" s="161" t="s">
        <v>163</v>
      </c>
      <c r="I8" s="161" t="s">
        <v>162</v>
      </c>
      <c r="J8" s="161" t="s">
        <v>161</v>
      </c>
      <c r="K8" s="253"/>
      <c r="L8" s="161" t="s">
        <v>164</v>
      </c>
      <c r="M8" s="161" t="s">
        <v>163</v>
      </c>
      <c r="N8" s="161" t="s">
        <v>162</v>
      </c>
      <c r="O8" s="161" t="s">
        <v>161</v>
      </c>
      <c r="P8" s="253"/>
      <c r="Q8" s="161" t="s">
        <v>164</v>
      </c>
      <c r="R8" s="161" t="s">
        <v>163</v>
      </c>
      <c r="S8" s="161" t="s">
        <v>162</v>
      </c>
      <c r="T8" s="161" t="s">
        <v>161</v>
      </c>
      <c r="U8" s="253"/>
      <c r="V8" s="161" t="s">
        <v>164</v>
      </c>
      <c r="W8" s="161" t="s">
        <v>163</v>
      </c>
      <c r="X8" s="161" t="s">
        <v>162</v>
      </c>
      <c r="Y8" s="161" t="s">
        <v>161</v>
      </c>
      <c r="Z8" s="253"/>
    </row>
    <row r="9" spans="1:26" ht="3.75" customHeight="1" x14ac:dyDescent="0.15">
      <c r="A9" s="11"/>
      <c r="B9" s="115"/>
      <c r="C9" s="115"/>
      <c r="D9" s="115"/>
      <c r="E9" s="115"/>
      <c r="F9" s="115"/>
    </row>
    <row r="10" spans="1:26" x14ac:dyDescent="0.15">
      <c r="A10" s="113" t="s">
        <v>160</v>
      </c>
      <c r="B10" s="109">
        <v>55</v>
      </c>
      <c r="C10" s="109">
        <v>16</v>
      </c>
      <c r="D10" s="109">
        <v>0</v>
      </c>
      <c r="E10" s="109">
        <v>39</v>
      </c>
      <c r="F10" s="109">
        <v>4592</v>
      </c>
      <c r="G10" s="108">
        <v>58</v>
      </c>
      <c r="H10" s="108">
        <v>17</v>
      </c>
      <c r="I10" s="108">
        <v>0</v>
      </c>
      <c r="J10" s="108">
        <v>41</v>
      </c>
      <c r="K10" s="108">
        <v>4801</v>
      </c>
      <c r="L10" s="114">
        <v>55</v>
      </c>
      <c r="M10" s="114">
        <v>17</v>
      </c>
      <c r="N10" s="114">
        <v>0</v>
      </c>
      <c r="O10" s="114">
        <v>38</v>
      </c>
      <c r="P10" s="114">
        <v>4464</v>
      </c>
      <c r="Q10" s="114">
        <v>55</v>
      </c>
      <c r="R10" s="114">
        <v>17</v>
      </c>
      <c r="S10" s="114">
        <v>0</v>
      </c>
      <c r="T10" s="114">
        <v>38</v>
      </c>
      <c r="U10" s="114">
        <v>4317</v>
      </c>
      <c r="V10" s="114">
        <v>54</v>
      </c>
      <c r="W10" s="114">
        <v>17</v>
      </c>
      <c r="X10" s="114">
        <v>0</v>
      </c>
      <c r="Y10" s="114">
        <v>37</v>
      </c>
      <c r="Z10" s="114">
        <v>4246</v>
      </c>
    </row>
    <row r="11" spans="1:26" x14ac:dyDescent="0.15">
      <c r="A11" s="113" t="s">
        <v>159</v>
      </c>
      <c r="B11" s="109">
        <v>47</v>
      </c>
      <c r="C11" s="109">
        <v>10</v>
      </c>
      <c r="D11" s="108" t="s">
        <v>81</v>
      </c>
      <c r="E11" s="109">
        <v>37</v>
      </c>
      <c r="F11" s="109">
        <v>4522</v>
      </c>
      <c r="G11" s="108">
        <v>49</v>
      </c>
      <c r="H11" s="108">
        <v>10</v>
      </c>
      <c r="I11" s="108" t="s">
        <v>79</v>
      </c>
      <c r="J11" s="108">
        <v>39</v>
      </c>
      <c r="K11" s="108">
        <v>4701</v>
      </c>
      <c r="L11" s="108">
        <v>46</v>
      </c>
      <c r="M11" s="108">
        <v>10</v>
      </c>
      <c r="N11" s="108" t="s">
        <v>81</v>
      </c>
      <c r="O11" s="108">
        <v>36</v>
      </c>
      <c r="P11" s="108">
        <v>4364</v>
      </c>
      <c r="Q11" s="108">
        <v>46</v>
      </c>
      <c r="R11" s="108">
        <v>10</v>
      </c>
      <c r="S11" s="108" t="s">
        <v>81</v>
      </c>
      <c r="T11" s="108">
        <v>36</v>
      </c>
      <c r="U11" s="108">
        <v>4217</v>
      </c>
      <c r="V11" s="108">
        <v>45</v>
      </c>
      <c r="W11" s="108">
        <v>10</v>
      </c>
      <c r="X11" s="108" t="s">
        <v>81</v>
      </c>
      <c r="Y11" s="108">
        <v>35</v>
      </c>
      <c r="Z11" s="108">
        <v>4146</v>
      </c>
    </row>
    <row r="12" spans="1:26" x14ac:dyDescent="0.15">
      <c r="A12" s="7" t="s">
        <v>158</v>
      </c>
      <c r="B12" s="109">
        <v>2</v>
      </c>
      <c r="C12" s="109">
        <v>1</v>
      </c>
      <c r="D12" s="108" t="s">
        <v>81</v>
      </c>
      <c r="E12" s="109">
        <v>1</v>
      </c>
      <c r="F12" s="109">
        <v>10</v>
      </c>
      <c r="G12" s="108">
        <v>2</v>
      </c>
      <c r="H12" s="108">
        <v>1</v>
      </c>
      <c r="I12" s="108" t="s">
        <v>81</v>
      </c>
      <c r="J12" s="108">
        <v>1</v>
      </c>
      <c r="K12" s="108">
        <v>10</v>
      </c>
      <c r="L12" s="108">
        <v>2</v>
      </c>
      <c r="M12" s="108">
        <v>1</v>
      </c>
      <c r="N12" s="108" t="s">
        <v>79</v>
      </c>
      <c r="O12" s="108">
        <v>1</v>
      </c>
      <c r="P12" s="108">
        <v>10</v>
      </c>
      <c r="Q12" s="108">
        <v>2</v>
      </c>
      <c r="R12" s="108">
        <v>1</v>
      </c>
      <c r="S12" s="108" t="s">
        <v>81</v>
      </c>
      <c r="T12" s="108">
        <v>1</v>
      </c>
      <c r="U12" s="108">
        <v>10</v>
      </c>
      <c r="V12" s="108">
        <v>2</v>
      </c>
      <c r="W12" s="108">
        <v>1</v>
      </c>
      <c r="X12" s="108" t="s">
        <v>81</v>
      </c>
      <c r="Y12" s="108">
        <v>1</v>
      </c>
      <c r="Z12" s="108">
        <v>10</v>
      </c>
    </row>
    <row r="13" spans="1:26" x14ac:dyDescent="0.15">
      <c r="A13" s="7" t="s">
        <v>157</v>
      </c>
      <c r="B13" s="112">
        <v>1</v>
      </c>
      <c r="C13" s="108" t="s">
        <v>81</v>
      </c>
      <c r="D13" s="108" t="s">
        <v>81</v>
      </c>
      <c r="E13" s="109">
        <v>1</v>
      </c>
      <c r="F13" s="109">
        <v>20</v>
      </c>
      <c r="G13" s="108">
        <v>1</v>
      </c>
      <c r="H13" s="108" t="s">
        <v>81</v>
      </c>
      <c r="I13" s="108" t="s">
        <v>81</v>
      </c>
      <c r="J13" s="108">
        <v>1</v>
      </c>
      <c r="K13" s="108">
        <v>20</v>
      </c>
      <c r="L13" s="108">
        <v>1</v>
      </c>
      <c r="M13" s="108" t="s">
        <v>79</v>
      </c>
      <c r="N13" s="108" t="s">
        <v>79</v>
      </c>
      <c r="O13" s="108">
        <v>1</v>
      </c>
      <c r="P13" s="108">
        <v>20</v>
      </c>
      <c r="Q13" s="108">
        <v>1</v>
      </c>
      <c r="R13" s="108" t="s">
        <v>81</v>
      </c>
      <c r="S13" s="108" t="s">
        <v>81</v>
      </c>
      <c r="T13" s="108">
        <v>1</v>
      </c>
      <c r="U13" s="108">
        <v>20</v>
      </c>
      <c r="V13" s="108">
        <v>1</v>
      </c>
      <c r="W13" s="108" t="s">
        <v>81</v>
      </c>
      <c r="X13" s="108" t="s">
        <v>81</v>
      </c>
      <c r="Y13" s="108">
        <v>1</v>
      </c>
      <c r="Z13" s="108">
        <v>20</v>
      </c>
    </row>
    <row r="14" spans="1:26" x14ac:dyDescent="0.15">
      <c r="A14" s="7" t="s">
        <v>156</v>
      </c>
      <c r="B14" s="112">
        <v>4</v>
      </c>
      <c r="C14" s="112">
        <v>4</v>
      </c>
      <c r="D14" s="108" t="s">
        <v>81</v>
      </c>
      <c r="E14" s="108" t="s">
        <v>81</v>
      </c>
      <c r="F14" s="109" t="s">
        <v>81</v>
      </c>
      <c r="G14" s="108">
        <v>4</v>
      </c>
      <c r="H14" s="108">
        <v>4</v>
      </c>
      <c r="I14" s="108" t="s">
        <v>79</v>
      </c>
      <c r="J14" s="108" t="s">
        <v>79</v>
      </c>
      <c r="K14" s="108" t="s">
        <v>79</v>
      </c>
      <c r="L14" s="108">
        <v>4</v>
      </c>
      <c r="M14" s="108">
        <v>4</v>
      </c>
      <c r="N14" s="108" t="s">
        <v>79</v>
      </c>
      <c r="O14" s="108" t="s">
        <v>79</v>
      </c>
      <c r="P14" s="108" t="s">
        <v>79</v>
      </c>
      <c r="Q14" s="108">
        <v>4</v>
      </c>
      <c r="R14" s="108">
        <v>4</v>
      </c>
      <c r="S14" s="108" t="s">
        <v>81</v>
      </c>
      <c r="T14" s="108" t="s">
        <v>81</v>
      </c>
      <c r="U14" s="108" t="s">
        <v>81</v>
      </c>
      <c r="V14" s="108">
        <v>4</v>
      </c>
      <c r="W14" s="108">
        <v>4</v>
      </c>
      <c r="X14" s="108" t="s">
        <v>81</v>
      </c>
      <c r="Y14" s="108" t="s">
        <v>81</v>
      </c>
      <c r="Z14" s="108" t="s">
        <v>81</v>
      </c>
    </row>
    <row r="15" spans="1:26" x14ac:dyDescent="0.15">
      <c r="A15" s="7" t="s">
        <v>155</v>
      </c>
      <c r="B15" s="112">
        <v>1</v>
      </c>
      <c r="C15" s="112">
        <v>1</v>
      </c>
      <c r="D15" s="108" t="s">
        <v>79</v>
      </c>
      <c r="E15" s="108" t="s">
        <v>79</v>
      </c>
      <c r="F15" s="109">
        <v>30</v>
      </c>
      <c r="G15" s="108">
        <v>1</v>
      </c>
      <c r="H15" s="108">
        <v>1</v>
      </c>
      <c r="I15" s="108"/>
      <c r="J15" s="108"/>
      <c r="K15" s="108">
        <v>30</v>
      </c>
      <c r="L15" s="108">
        <v>1</v>
      </c>
      <c r="M15" s="108">
        <v>1</v>
      </c>
      <c r="N15" s="108" t="s">
        <v>81</v>
      </c>
      <c r="O15" s="108" t="s">
        <v>81</v>
      </c>
      <c r="P15" s="108">
        <v>30</v>
      </c>
      <c r="Q15" s="108">
        <v>1</v>
      </c>
      <c r="R15" s="108">
        <v>1</v>
      </c>
      <c r="S15" s="108" t="s">
        <v>81</v>
      </c>
      <c r="T15" s="108" t="s">
        <v>81</v>
      </c>
      <c r="U15" s="108">
        <v>30</v>
      </c>
      <c r="V15" s="108">
        <v>1</v>
      </c>
      <c r="W15" s="108">
        <v>1</v>
      </c>
      <c r="X15" s="108" t="s">
        <v>81</v>
      </c>
      <c r="Y15" s="108" t="s">
        <v>81</v>
      </c>
      <c r="Z15" s="108">
        <v>30</v>
      </c>
    </row>
    <row r="16" spans="1:26" x14ac:dyDescent="0.15">
      <c r="A16" s="7" t="s">
        <v>154</v>
      </c>
      <c r="B16" s="112">
        <v>1</v>
      </c>
      <c r="C16" s="112">
        <v>1</v>
      </c>
      <c r="D16" s="108" t="s">
        <v>81</v>
      </c>
      <c r="E16" s="108" t="s">
        <v>81</v>
      </c>
      <c r="F16" s="109">
        <v>40</v>
      </c>
      <c r="G16" s="108">
        <v>1</v>
      </c>
      <c r="H16" s="108">
        <v>1</v>
      </c>
      <c r="I16" s="108" t="s">
        <v>81</v>
      </c>
      <c r="J16" s="108" t="s">
        <v>81</v>
      </c>
      <c r="K16" s="108">
        <v>40</v>
      </c>
      <c r="L16" s="108">
        <v>1</v>
      </c>
      <c r="M16" s="108">
        <v>1</v>
      </c>
      <c r="N16" s="108" t="s">
        <v>79</v>
      </c>
      <c r="O16" s="108" t="s">
        <v>79</v>
      </c>
      <c r="P16" s="108">
        <v>40</v>
      </c>
      <c r="Q16" s="108">
        <v>1</v>
      </c>
      <c r="R16" s="108">
        <v>1</v>
      </c>
      <c r="S16" s="108" t="s">
        <v>81</v>
      </c>
      <c r="T16" s="108" t="s">
        <v>81</v>
      </c>
      <c r="U16" s="108">
        <v>40</v>
      </c>
      <c r="V16" s="108">
        <v>1</v>
      </c>
      <c r="W16" s="108">
        <v>1</v>
      </c>
      <c r="X16" s="108" t="s">
        <v>81</v>
      </c>
      <c r="Y16" s="108" t="s">
        <v>81</v>
      </c>
      <c r="Z16" s="108">
        <v>40</v>
      </c>
    </row>
    <row r="17" spans="1:26" x14ac:dyDescent="0.15">
      <c r="A17" s="7"/>
      <c r="B17" s="109"/>
      <c r="C17" s="109"/>
      <c r="D17" s="109"/>
      <c r="E17" s="109"/>
      <c r="F17" s="109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x14ac:dyDescent="0.15">
      <c r="A18" s="113" t="s">
        <v>153</v>
      </c>
      <c r="B18" s="82">
        <v>23</v>
      </c>
      <c r="C18" s="112">
        <v>5</v>
      </c>
      <c r="D18" s="112" t="s">
        <v>81</v>
      </c>
      <c r="E18" s="82">
        <v>18</v>
      </c>
      <c r="F18" s="82">
        <v>300</v>
      </c>
      <c r="G18" s="108">
        <v>23</v>
      </c>
      <c r="H18" s="108">
        <v>5</v>
      </c>
      <c r="I18" s="108" t="s">
        <v>81</v>
      </c>
      <c r="J18" s="108">
        <v>18</v>
      </c>
      <c r="K18" s="108">
        <v>300</v>
      </c>
      <c r="L18" s="108">
        <v>23</v>
      </c>
      <c r="M18" s="108">
        <v>5</v>
      </c>
      <c r="N18" s="108" t="s">
        <v>79</v>
      </c>
      <c r="O18" s="108">
        <v>18</v>
      </c>
      <c r="P18" s="108">
        <v>300</v>
      </c>
      <c r="Q18" s="108">
        <v>24</v>
      </c>
      <c r="R18" s="108">
        <v>5</v>
      </c>
      <c r="S18" s="108" t="s">
        <v>81</v>
      </c>
      <c r="T18" s="108">
        <v>19</v>
      </c>
      <c r="U18" s="108">
        <v>300</v>
      </c>
      <c r="V18" s="108">
        <v>24</v>
      </c>
      <c r="W18" s="108">
        <v>5</v>
      </c>
      <c r="X18" s="108" t="s">
        <v>81</v>
      </c>
      <c r="Y18" s="108">
        <v>19</v>
      </c>
      <c r="Z18" s="108">
        <v>300</v>
      </c>
    </row>
    <row r="19" spans="1:26" x14ac:dyDescent="0.15">
      <c r="A19" s="7" t="s">
        <v>152</v>
      </c>
      <c r="B19" s="82">
        <v>2</v>
      </c>
      <c r="C19" s="112">
        <v>1</v>
      </c>
      <c r="D19" s="112" t="s">
        <v>81</v>
      </c>
      <c r="E19" s="112">
        <v>1</v>
      </c>
      <c r="F19" s="82">
        <v>150</v>
      </c>
      <c r="G19" s="108">
        <v>2</v>
      </c>
      <c r="H19" s="108">
        <v>1</v>
      </c>
      <c r="I19" s="108" t="s">
        <v>81</v>
      </c>
      <c r="J19" s="108">
        <v>1</v>
      </c>
      <c r="K19" s="108">
        <v>150</v>
      </c>
      <c r="L19" s="108">
        <v>2</v>
      </c>
      <c r="M19" s="108">
        <v>1</v>
      </c>
      <c r="N19" s="108" t="s">
        <v>79</v>
      </c>
      <c r="O19" s="108">
        <v>1</v>
      </c>
      <c r="P19" s="108">
        <v>150</v>
      </c>
      <c r="Q19" s="108">
        <v>2</v>
      </c>
      <c r="R19" s="108">
        <v>1</v>
      </c>
      <c r="S19" s="108" t="s">
        <v>81</v>
      </c>
      <c r="T19" s="108">
        <v>1</v>
      </c>
      <c r="U19" s="108">
        <v>150</v>
      </c>
      <c r="V19" s="108">
        <v>2</v>
      </c>
      <c r="W19" s="108">
        <v>1</v>
      </c>
      <c r="X19" s="108" t="s">
        <v>81</v>
      </c>
      <c r="Y19" s="108">
        <v>1</v>
      </c>
      <c r="Z19" s="108">
        <v>150</v>
      </c>
    </row>
    <row r="20" spans="1:26" x14ac:dyDescent="0.15">
      <c r="A20" s="7" t="s">
        <v>151</v>
      </c>
      <c r="B20" s="82">
        <v>3</v>
      </c>
      <c r="C20" s="112" t="s">
        <v>81</v>
      </c>
      <c r="D20" s="112" t="s">
        <v>81</v>
      </c>
      <c r="E20" s="82">
        <v>3</v>
      </c>
      <c r="F20" s="82">
        <v>150</v>
      </c>
      <c r="G20" s="108">
        <v>3</v>
      </c>
      <c r="H20" s="108" t="s">
        <v>81</v>
      </c>
      <c r="I20" s="108" t="s">
        <v>81</v>
      </c>
      <c r="J20" s="108">
        <v>3</v>
      </c>
      <c r="K20" s="108">
        <v>150</v>
      </c>
      <c r="L20" s="108">
        <v>3</v>
      </c>
      <c r="M20" s="108" t="s">
        <v>79</v>
      </c>
      <c r="N20" s="108" t="s">
        <v>79</v>
      </c>
      <c r="O20" s="108">
        <v>3</v>
      </c>
      <c r="P20" s="108">
        <v>150</v>
      </c>
      <c r="Q20" s="108">
        <v>3</v>
      </c>
      <c r="R20" s="108" t="s">
        <v>81</v>
      </c>
      <c r="S20" s="108" t="s">
        <v>81</v>
      </c>
      <c r="T20" s="108">
        <v>3</v>
      </c>
      <c r="U20" s="108">
        <v>150</v>
      </c>
      <c r="V20" s="108">
        <v>3</v>
      </c>
      <c r="W20" s="108" t="s">
        <v>81</v>
      </c>
      <c r="X20" s="108" t="s">
        <v>81</v>
      </c>
      <c r="Y20" s="108">
        <v>3</v>
      </c>
      <c r="Z20" s="108">
        <v>150</v>
      </c>
    </row>
    <row r="21" spans="1:26" x14ac:dyDescent="0.15">
      <c r="A21" s="7" t="s">
        <v>150</v>
      </c>
      <c r="B21" s="82">
        <v>5</v>
      </c>
      <c r="C21" s="112">
        <v>4</v>
      </c>
      <c r="D21" s="112" t="s">
        <v>81</v>
      </c>
      <c r="E21" s="82">
        <v>1</v>
      </c>
      <c r="F21" s="112" t="s">
        <v>81</v>
      </c>
      <c r="G21" s="108">
        <v>5</v>
      </c>
      <c r="H21" s="108">
        <v>4</v>
      </c>
      <c r="I21" s="108" t="s">
        <v>81</v>
      </c>
      <c r="J21" s="108">
        <v>1</v>
      </c>
      <c r="K21" s="108" t="s">
        <v>81</v>
      </c>
      <c r="L21" s="108">
        <v>5</v>
      </c>
      <c r="M21" s="108">
        <v>4</v>
      </c>
      <c r="N21" s="108" t="s">
        <v>79</v>
      </c>
      <c r="O21" s="108">
        <v>1</v>
      </c>
      <c r="P21" s="108" t="s">
        <v>79</v>
      </c>
      <c r="Q21" s="108">
        <v>5</v>
      </c>
      <c r="R21" s="108">
        <v>4</v>
      </c>
      <c r="S21" s="108" t="s">
        <v>81</v>
      </c>
      <c r="T21" s="108">
        <v>1</v>
      </c>
      <c r="U21" s="108" t="s">
        <v>81</v>
      </c>
      <c r="V21" s="108">
        <v>5</v>
      </c>
      <c r="W21" s="108">
        <v>4</v>
      </c>
      <c r="X21" s="108" t="s">
        <v>81</v>
      </c>
      <c r="Y21" s="108">
        <v>1</v>
      </c>
      <c r="Z21" s="108" t="s">
        <v>81</v>
      </c>
    </row>
    <row r="22" spans="1:26" x14ac:dyDescent="0.15">
      <c r="A22" s="7" t="s">
        <v>149</v>
      </c>
      <c r="B22" s="82">
        <v>13</v>
      </c>
      <c r="C22" s="112" t="s">
        <v>81</v>
      </c>
      <c r="D22" s="112" t="s">
        <v>81</v>
      </c>
      <c r="E22" s="82">
        <v>13</v>
      </c>
      <c r="F22" s="112" t="s">
        <v>81</v>
      </c>
      <c r="G22" s="108">
        <v>13</v>
      </c>
      <c r="H22" s="108" t="s">
        <v>81</v>
      </c>
      <c r="I22" s="108" t="s">
        <v>81</v>
      </c>
      <c r="J22" s="108">
        <v>13</v>
      </c>
      <c r="K22" s="108" t="s">
        <v>81</v>
      </c>
      <c r="L22" s="108">
        <v>13</v>
      </c>
      <c r="M22" s="108" t="s">
        <v>81</v>
      </c>
      <c r="N22" s="108" t="s">
        <v>81</v>
      </c>
      <c r="O22" s="108">
        <v>13</v>
      </c>
      <c r="P22" s="108" t="s">
        <v>79</v>
      </c>
      <c r="Q22" s="108">
        <v>14</v>
      </c>
      <c r="R22" s="108" t="s">
        <v>81</v>
      </c>
      <c r="S22" s="108" t="s">
        <v>81</v>
      </c>
      <c r="T22" s="108">
        <v>14</v>
      </c>
      <c r="U22" s="108" t="s">
        <v>81</v>
      </c>
      <c r="V22" s="108">
        <v>14</v>
      </c>
      <c r="W22" s="108" t="s">
        <v>81</v>
      </c>
      <c r="X22" s="108" t="s">
        <v>81</v>
      </c>
      <c r="Y22" s="108">
        <v>14</v>
      </c>
      <c r="Z22" s="108" t="s">
        <v>81</v>
      </c>
    </row>
    <row r="23" spans="1:26" x14ac:dyDescent="0.15">
      <c r="A23" s="7"/>
      <c r="B23" s="109"/>
      <c r="C23" s="109"/>
      <c r="D23" s="109"/>
      <c r="E23" s="109"/>
      <c r="F23" s="109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x14ac:dyDescent="0.15">
      <c r="A24" s="113" t="s">
        <v>148</v>
      </c>
      <c r="B24" s="109">
        <v>4</v>
      </c>
      <c r="C24" s="109" t="s">
        <v>79</v>
      </c>
      <c r="D24" s="109" t="s">
        <v>79</v>
      </c>
      <c r="E24" s="109">
        <v>4</v>
      </c>
      <c r="F24" s="109">
        <v>250</v>
      </c>
      <c r="G24" s="108">
        <v>4</v>
      </c>
      <c r="H24" s="108" t="s">
        <v>81</v>
      </c>
      <c r="I24" s="108" t="s">
        <v>81</v>
      </c>
      <c r="J24" s="108">
        <v>4</v>
      </c>
      <c r="K24" s="108">
        <v>230</v>
      </c>
      <c r="L24" s="108">
        <v>4</v>
      </c>
      <c r="M24" s="108" t="s">
        <v>81</v>
      </c>
      <c r="N24" s="108" t="s">
        <v>81</v>
      </c>
      <c r="O24" s="108">
        <v>4</v>
      </c>
      <c r="P24" s="108">
        <v>230</v>
      </c>
      <c r="Q24" s="108">
        <v>4</v>
      </c>
      <c r="R24" s="108" t="s">
        <v>81</v>
      </c>
      <c r="S24" s="108" t="s">
        <v>81</v>
      </c>
      <c r="T24" s="108">
        <v>4</v>
      </c>
      <c r="U24" s="108">
        <v>220</v>
      </c>
      <c r="V24" s="108">
        <v>4</v>
      </c>
      <c r="W24" s="108" t="s">
        <v>81</v>
      </c>
      <c r="X24" s="108" t="s">
        <v>81</v>
      </c>
      <c r="Y24" s="108">
        <v>4</v>
      </c>
      <c r="Z24" s="108">
        <v>210</v>
      </c>
    </row>
    <row r="25" spans="1:26" x14ac:dyDescent="0.15">
      <c r="A25" s="7"/>
      <c r="B25" s="109"/>
      <c r="C25" s="109"/>
      <c r="D25" s="109"/>
      <c r="E25" s="109"/>
      <c r="F25" s="109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x14ac:dyDescent="0.15">
      <c r="A26" s="7" t="s">
        <v>147</v>
      </c>
      <c r="B26" s="109">
        <v>2</v>
      </c>
      <c r="C26" s="109" t="s">
        <v>79</v>
      </c>
      <c r="D26" s="109">
        <v>1</v>
      </c>
      <c r="E26" s="109">
        <v>1</v>
      </c>
      <c r="F26" s="109">
        <v>48</v>
      </c>
      <c r="G26" s="108">
        <v>2</v>
      </c>
      <c r="H26" s="108" t="s">
        <v>81</v>
      </c>
      <c r="I26" s="108">
        <v>1</v>
      </c>
      <c r="J26" s="108">
        <v>1</v>
      </c>
      <c r="K26" s="108">
        <v>48</v>
      </c>
      <c r="L26" s="108">
        <v>2</v>
      </c>
      <c r="M26" s="108" t="s">
        <v>81</v>
      </c>
      <c r="N26" s="108">
        <v>1</v>
      </c>
      <c r="O26" s="108">
        <v>1</v>
      </c>
      <c r="P26" s="108">
        <v>48</v>
      </c>
      <c r="Q26" s="108">
        <v>2</v>
      </c>
      <c r="R26" s="108" t="s">
        <v>81</v>
      </c>
      <c r="S26" s="108">
        <v>1</v>
      </c>
      <c r="T26" s="108">
        <v>1</v>
      </c>
      <c r="U26" s="108">
        <v>40</v>
      </c>
      <c r="V26" s="108">
        <v>2</v>
      </c>
      <c r="W26" s="108" t="s">
        <v>81</v>
      </c>
      <c r="X26" s="108">
        <v>1</v>
      </c>
      <c r="Y26" s="108">
        <v>1</v>
      </c>
      <c r="Z26" s="108">
        <v>40</v>
      </c>
    </row>
    <row r="27" spans="1:26" x14ac:dyDescent="0.15">
      <c r="A27" s="7"/>
      <c r="B27" s="109"/>
      <c r="C27" s="109"/>
      <c r="D27" s="109"/>
      <c r="E27" s="109"/>
      <c r="F27" s="109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x14ac:dyDescent="0.15">
      <c r="A28" s="7" t="s">
        <v>146</v>
      </c>
      <c r="B28" s="109">
        <v>3</v>
      </c>
      <c r="C28" s="109">
        <v>1</v>
      </c>
      <c r="D28" s="109">
        <v>2</v>
      </c>
      <c r="E28" s="109" t="s">
        <v>79</v>
      </c>
      <c r="F28" s="109"/>
      <c r="G28" s="108">
        <v>3</v>
      </c>
      <c r="H28" s="108">
        <v>1</v>
      </c>
      <c r="I28" s="108">
        <v>2</v>
      </c>
      <c r="J28" s="108" t="s">
        <v>81</v>
      </c>
      <c r="K28" s="108"/>
      <c r="L28" s="108">
        <v>3</v>
      </c>
      <c r="M28" s="108">
        <v>1</v>
      </c>
      <c r="N28" s="108">
        <v>2</v>
      </c>
      <c r="O28" s="108" t="s">
        <v>81</v>
      </c>
      <c r="P28" s="108" t="s">
        <v>81</v>
      </c>
      <c r="Q28" s="108">
        <v>3</v>
      </c>
      <c r="R28" s="108">
        <v>1</v>
      </c>
      <c r="S28" s="108">
        <v>2</v>
      </c>
      <c r="T28" s="108" t="s">
        <v>81</v>
      </c>
      <c r="U28" s="108" t="s">
        <v>81</v>
      </c>
      <c r="V28" s="108">
        <v>3</v>
      </c>
      <c r="W28" s="108">
        <v>1</v>
      </c>
      <c r="X28" s="108">
        <v>2</v>
      </c>
      <c r="Y28" s="108" t="s">
        <v>81</v>
      </c>
      <c r="Z28" s="108" t="s">
        <v>81</v>
      </c>
    </row>
    <row r="29" spans="1:26" x14ac:dyDescent="0.15">
      <c r="A29" s="7" t="s">
        <v>145</v>
      </c>
      <c r="B29" s="109">
        <v>1</v>
      </c>
      <c r="C29" s="109">
        <v>1</v>
      </c>
      <c r="D29" s="109" t="s">
        <v>79</v>
      </c>
      <c r="E29" s="109" t="s">
        <v>79</v>
      </c>
      <c r="F29" s="109" t="s">
        <v>79</v>
      </c>
      <c r="G29" s="108">
        <v>1</v>
      </c>
      <c r="H29" s="108">
        <v>1</v>
      </c>
      <c r="I29" s="108" t="s">
        <v>81</v>
      </c>
      <c r="J29" s="108" t="s">
        <v>81</v>
      </c>
      <c r="K29" s="108" t="s">
        <v>81</v>
      </c>
      <c r="L29" s="108">
        <v>1</v>
      </c>
      <c r="M29" s="108">
        <v>1</v>
      </c>
      <c r="N29" s="108" t="s">
        <v>81</v>
      </c>
      <c r="O29" s="108" t="s">
        <v>81</v>
      </c>
      <c r="P29" s="108" t="s">
        <v>81</v>
      </c>
      <c r="Q29" s="108">
        <v>1</v>
      </c>
      <c r="R29" s="108">
        <v>1</v>
      </c>
      <c r="S29" s="108" t="s">
        <v>81</v>
      </c>
      <c r="T29" s="108" t="s">
        <v>81</v>
      </c>
      <c r="U29" s="108" t="s">
        <v>81</v>
      </c>
      <c r="V29" s="108">
        <v>1</v>
      </c>
      <c r="W29" s="108">
        <v>1</v>
      </c>
      <c r="X29" s="108" t="s">
        <v>81</v>
      </c>
      <c r="Y29" s="108" t="s">
        <v>81</v>
      </c>
      <c r="Z29" s="108" t="s">
        <v>81</v>
      </c>
    </row>
    <row r="30" spans="1:26" x14ac:dyDescent="0.15">
      <c r="A30" s="7" t="s">
        <v>144</v>
      </c>
      <c r="B30" s="109">
        <v>1</v>
      </c>
      <c r="C30" s="109" t="s">
        <v>79</v>
      </c>
      <c r="D30" s="109">
        <v>1</v>
      </c>
      <c r="E30" s="109" t="s">
        <v>79</v>
      </c>
      <c r="F30" s="109" t="s">
        <v>79</v>
      </c>
      <c r="G30" s="108">
        <v>1</v>
      </c>
      <c r="H30" s="108" t="s">
        <v>81</v>
      </c>
      <c r="I30" s="108">
        <v>1</v>
      </c>
      <c r="J30" s="108" t="s">
        <v>81</v>
      </c>
      <c r="K30" s="108" t="s">
        <v>81</v>
      </c>
      <c r="L30" s="108">
        <v>1</v>
      </c>
      <c r="M30" s="108" t="s">
        <v>81</v>
      </c>
      <c r="N30" s="108">
        <v>1</v>
      </c>
      <c r="O30" s="108" t="s">
        <v>81</v>
      </c>
      <c r="P30" s="108" t="s">
        <v>81</v>
      </c>
      <c r="Q30" s="108">
        <v>1</v>
      </c>
      <c r="R30" s="108" t="s">
        <v>81</v>
      </c>
      <c r="S30" s="108">
        <v>1</v>
      </c>
      <c r="T30" s="108" t="s">
        <v>81</v>
      </c>
      <c r="U30" s="108" t="s">
        <v>81</v>
      </c>
      <c r="V30" s="108">
        <v>1</v>
      </c>
      <c r="W30" s="108" t="s">
        <v>81</v>
      </c>
      <c r="X30" s="108">
        <v>1</v>
      </c>
      <c r="Y30" s="108" t="s">
        <v>81</v>
      </c>
      <c r="Z30" s="108" t="s">
        <v>81</v>
      </c>
    </row>
    <row r="31" spans="1:26" x14ac:dyDescent="0.15">
      <c r="A31" s="7" t="s">
        <v>143</v>
      </c>
      <c r="B31" s="109">
        <v>1</v>
      </c>
      <c r="C31" s="109" t="s">
        <v>79</v>
      </c>
      <c r="D31" s="109">
        <v>1</v>
      </c>
      <c r="E31" s="109" t="s">
        <v>79</v>
      </c>
      <c r="F31" s="109" t="s">
        <v>79</v>
      </c>
      <c r="G31" s="108">
        <v>1</v>
      </c>
      <c r="H31" s="108" t="s">
        <v>81</v>
      </c>
      <c r="I31" s="108">
        <v>1</v>
      </c>
      <c r="J31" s="108" t="s">
        <v>81</v>
      </c>
      <c r="K31" s="108" t="s">
        <v>81</v>
      </c>
      <c r="L31" s="108">
        <v>1</v>
      </c>
      <c r="M31" s="108" t="s">
        <v>81</v>
      </c>
      <c r="N31" s="108">
        <v>1</v>
      </c>
      <c r="O31" s="108" t="s">
        <v>81</v>
      </c>
      <c r="P31" s="108" t="s">
        <v>81</v>
      </c>
      <c r="Q31" s="108">
        <v>1</v>
      </c>
      <c r="R31" s="108" t="s">
        <v>81</v>
      </c>
      <c r="S31" s="108">
        <v>1</v>
      </c>
      <c r="T31" s="108" t="s">
        <v>81</v>
      </c>
      <c r="U31" s="108" t="s">
        <v>81</v>
      </c>
      <c r="V31" s="108">
        <v>1</v>
      </c>
      <c r="W31" s="108" t="s">
        <v>81</v>
      </c>
      <c r="X31" s="108">
        <v>1</v>
      </c>
      <c r="Y31" s="108" t="s">
        <v>81</v>
      </c>
      <c r="Z31" s="108" t="s">
        <v>81</v>
      </c>
    </row>
    <row r="32" spans="1:26" x14ac:dyDescent="0.15">
      <c r="A32" s="7" t="s">
        <v>142</v>
      </c>
      <c r="B32" s="109"/>
      <c r="C32" s="109"/>
      <c r="D32" s="109"/>
      <c r="E32" s="109"/>
      <c r="F32" s="109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spans="1:26" x14ac:dyDescent="0.15">
      <c r="A33" s="7" t="s">
        <v>141</v>
      </c>
      <c r="B33" s="112">
        <v>2</v>
      </c>
      <c r="C33" s="112" t="s">
        <v>81</v>
      </c>
      <c r="D33" s="112">
        <v>1</v>
      </c>
      <c r="E33" s="112">
        <v>1</v>
      </c>
      <c r="F33" s="112" t="s">
        <v>81</v>
      </c>
      <c r="G33" s="108">
        <v>2</v>
      </c>
      <c r="H33" s="108" t="s">
        <v>79</v>
      </c>
      <c r="I33" s="108">
        <v>1</v>
      </c>
      <c r="J33" s="108">
        <v>1</v>
      </c>
      <c r="K33" s="108" t="s">
        <v>79</v>
      </c>
      <c r="L33" s="108">
        <v>2</v>
      </c>
      <c r="M33" s="108" t="s">
        <v>81</v>
      </c>
      <c r="N33" s="108">
        <v>1</v>
      </c>
      <c r="O33" s="108">
        <v>1</v>
      </c>
      <c r="P33" s="108" t="s">
        <v>81</v>
      </c>
      <c r="Q33" s="108">
        <v>2</v>
      </c>
      <c r="R33" s="108" t="s">
        <v>81</v>
      </c>
      <c r="S33" s="108">
        <v>1</v>
      </c>
      <c r="T33" s="108">
        <v>1</v>
      </c>
      <c r="U33" s="108" t="s">
        <v>81</v>
      </c>
      <c r="V33" s="108">
        <v>2</v>
      </c>
      <c r="W33" s="108" t="s">
        <v>81</v>
      </c>
      <c r="X33" s="108">
        <v>1</v>
      </c>
      <c r="Y33" s="108">
        <v>1</v>
      </c>
      <c r="Z33" s="108" t="s">
        <v>81</v>
      </c>
    </row>
    <row r="34" spans="1:26" x14ac:dyDescent="0.15">
      <c r="A34" s="7" t="s">
        <v>140</v>
      </c>
      <c r="B34" s="112">
        <v>1</v>
      </c>
      <c r="C34" s="111" t="s">
        <v>81</v>
      </c>
      <c r="D34" s="111" t="s">
        <v>81</v>
      </c>
      <c r="E34" s="110">
        <v>1</v>
      </c>
      <c r="F34" s="109" t="s">
        <v>81</v>
      </c>
      <c r="G34" s="108">
        <v>1</v>
      </c>
      <c r="H34" s="108" t="s">
        <v>81</v>
      </c>
      <c r="I34" s="108" t="s">
        <v>81</v>
      </c>
      <c r="J34" s="108">
        <v>1</v>
      </c>
      <c r="K34" s="108" t="s">
        <v>81</v>
      </c>
      <c r="L34" s="108">
        <v>1</v>
      </c>
      <c r="M34" s="108" t="s">
        <v>81</v>
      </c>
      <c r="N34" s="108" t="s">
        <v>81</v>
      </c>
      <c r="O34" s="108">
        <v>1</v>
      </c>
      <c r="P34" s="108" t="s">
        <v>81</v>
      </c>
      <c r="Q34" s="108">
        <v>1</v>
      </c>
      <c r="R34" s="108" t="s">
        <v>81</v>
      </c>
      <c r="S34" s="108" t="s">
        <v>81</v>
      </c>
      <c r="T34" s="108">
        <v>1</v>
      </c>
      <c r="U34" s="108" t="s">
        <v>81</v>
      </c>
      <c r="V34" s="108">
        <v>1</v>
      </c>
      <c r="W34" s="108" t="s">
        <v>81</v>
      </c>
      <c r="X34" s="108" t="s">
        <v>81</v>
      </c>
      <c r="Y34" s="108">
        <v>1</v>
      </c>
      <c r="Z34" s="108" t="s">
        <v>81</v>
      </c>
    </row>
    <row r="35" spans="1:26" x14ac:dyDescent="0.15">
      <c r="A35" s="7" t="s">
        <v>139</v>
      </c>
      <c r="B35" s="112">
        <v>1</v>
      </c>
      <c r="C35" s="111" t="s">
        <v>79</v>
      </c>
      <c r="D35" s="111">
        <v>1</v>
      </c>
      <c r="E35" s="110" t="s">
        <v>79</v>
      </c>
      <c r="F35" s="109" t="s">
        <v>79</v>
      </c>
      <c r="G35" s="108">
        <v>1</v>
      </c>
      <c r="H35" s="108" t="s">
        <v>81</v>
      </c>
      <c r="I35" s="108">
        <v>1</v>
      </c>
      <c r="J35" s="108" t="s">
        <v>81</v>
      </c>
      <c r="K35" s="108" t="s">
        <v>81</v>
      </c>
      <c r="L35" s="108">
        <v>1</v>
      </c>
      <c r="M35" s="108" t="s">
        <v>81</v>
      </c>
      <c r="N35" s="108">
        <v>1</v>
      </c>
      <c r="O35" s="108" t="s">
        <v>81</v>
      </c>
      <c r="P35" s="108" t="s">
        <v>81</v>
      </c>
      <c r="Q35" s="108">
        <v>1</v>
      </c>
      <c r="R35" s="108" t="s">
        <v>81</v>
      </c>
      <c r="S35" s="108">
        <v>1</v>
      </c>
      <c r="T35" s="108" t="s">
        <v>81</v>
      </c>
      <c r="U35" s="108" t="s">
        <v>81</v>
      </c>
      <c r="V35" s="108">
        <v>1</v>
      </c>
      <c r="W35" s="108" t="s">
        <v>81</v>
      </c>
      <c r="X35" s="108">
        <v>1</v>
      </c>
      <c r="Y35" s="108" t="s">
        <v>81</v>
      </c>
      <c r="Z35" s="108" t="s">
        <v>81</v>
      </c>
    </row>
    <row r="36" spans="1:26" x14ac:dyDescent="0.15">
      <c r="A36" s="106"/>
      <c r="B36" s="107"/>
      <c r="C36" s="107"/>
      <c r="D36" s="107"/>
      <c r="E36" s="107"/>
      <c r="F36" s="10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x14ac:dyDescent="0.15">
      <c r="A37" s="6" t="s">
        <v>138</v>
      </c>
    </row>
  </sheetData>
  <mergeCells count="15">
    <mergeCell ref="V6:Z6"/>
    <mergeCell ref="V7:Y7"/>
    <mergeCell ref="Z7:Z8"/>
    <mergeCell ref="L6:P6"/>
    <mergeCell ref="L7:O7"/>
    <mergeCell ref="P7:P8"/>
    <mergeCell ref="Q6:U6"/>
    <mergeCell ref="Q7:T7"/>
    <mergeCell ref="U7:U8"/>
    <mergeCell ref="B6:F6"/>
    <mergeCell ref="B7:E7"/>
    <mergeCell ref="F7:F8"/>
    <mergeCell ref="G6:K6"/>
    <mergeCell ref="G7:J7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目次</vt:lpstr>
      <vt:lpstr>表12-1</vt:lpstr>
      <vt:lpstr>表12-2</vt:lpstr>
      <vt:lpstr>表12-3</vt:lpstr>
      <vt:lpstr>表12-4</vt:lpstr>
      <vt:lpstr>表12-5</vt:lpstr>
      <vt:lpstr>表12-6</vt:lpstr>
      <vt:lpstr>表12-7</vt:lpstr>
      <vt:lpstr>表12-8</vt:lpstr>
      <vt:lpstr>表12-9</vt:lpstr>
      <vt:lpstr>表12-10</vt:lpstr>
      <vt:lpstr>表12-11</vt:lpstr>
      <vt:lpstr>表12-12</vt:lpstr>
      <vt:lpstr>'表12-11'!Print_Area</vt:lpstr>
      <vt:lpstr>'表12-12'!Print_Area</vt:lpstr>
      <vt:lpstr>'表12-3'!Print_Area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2021-12-17T09:07:57Z</dcterms:created>
  <dcterms:modified xsi:type="dcterms:W3CDTF">2022-03-14T01:40:57Z</dcterms:modified>
</cp:coreProperties>
</file>