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0" windowHeight="7530"/>
  </bookViews>
  <sheets>
    <sheet name="目次" sheetId="1" r:id="rId1"/>
    <sheet name="表15-1" sheetId="2" r:id="rId2"/>
    <sheet name="表15-2" sheetId="3" r:id="rId3"/>
    <sheet name="表15-3" sheetId="4" r:id="rId4"/>
    <sheet name="表15-4" sheetId="5" r:id="rId5"/>
    <sheet name="表15-5" sheetId="6" r:id="rId6"/>
    <sheet name="表15-6" sheetId="7" r:id="rId7"/>
    <sheet name="表15-7" sheetId="8" r:id="rId8"/>
    <sheet name="表15-8" sheetId="9" r:id="rId9"/>
    <sheet name="表15-9" sheetId="10" r:id="rId10"/>
    <sheet name="表15-10" sheetId="11" r:id="rId11"/>
    <sheet name="表15-11" sheetId="12" r:id="rId12"/>
    <sheet name="表15-12" sheetId="13" r:id="rId13"/>
    <sheet name="表15-13" sheetId="14" r:id="rId14"/>
    <sheet name="表15-14" sheetId="15" r:id="rId15"/>
    <sheet name="表15-15" sheetId="16" r:id="rId16"/>
    <sheet name="表15-16" sheetId="17" r:id="rId17"/>
    <sheet name="表15-17" sheetId="18" r:id="rId18"/>
    <sheet name="表15-18" sheetId="19" r:id="rId19"/>
    <sheet name="表15-19" sheetId="20" r:id="rId20"/>
    <sheet name="表15-20" sheetId="21" r:id="rId21"/>
    <sheet name="表15-21" sheetId="22" r:id="rId22"/>
    <sheet name="表15-22" sheetId="23" r:id="rId23"/>
    <sheet name="表15-23" sheetId="24" r:id="rId24"/>
  </sheets>
  <definedNames>
    <definedName name="_xlnm.Print_Area" localSheetId="1">'表15-1'!$A$1:$I$60</definedName>
    <definedName name="_xlnm.Print_Area" localSheetId="3">'表15-3'!$A$1:$H$17</definedName>
    <definedName name="_xlnm.Print_Area" localSheetId="5">'表15-5'!$A$1:$F$25</definedName>
    <definedName name="_xlnm.Print_Area" localSheetId="7">'表15-7'!$A$1:$K$105</definedName>
    <definedName name="_xlnm.Print_Titles" localSheetId="7">'表15-7'!$4:$5</definedName>
    <definedName name="_xlnm.Print_Titles" localSheetId="0">目次!$1:$3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3" l="1"/>
  <c r="B9" i="23" s="1"/>
  <c r="D9" i="22"/>
  <c r="E9" i="22"/>
  <c r="B7" i="21"/>
  <c r="B9" i="21"/>
  <c r="B8" i="18"/>
  <c r="C8" i="18"/>
  <c r="J11" i="11"/>
  <c r="K11" i="11"/>
  <c r="L11" i="11"/>
  <c r="M11" i="11"/>
  <c r="N11" i="11"/>
  <c r="O11" i="11"/>
  <c r="Q11" i="11"/>
  <c r="S11" i="11"/>
  <c r="T11" i="11"/>
  <c r="U11" i="11"/>
  <c r="V11" i="11"/>
  <c r="J12" i="11"/>
  <c r="K12" i="11"/>
  <c r="L12" i="11"/>
  <c r="M12" i="11"/>
  <c r="N12" i="11"/>
  <c r="O12" i="11"/>
  <c r="P12" i="11"/>
  <c r="Q12" i="11"/>
  <c r="T12" i="11"/>
  <c r="U12" i="11"/>
  <c r="V12" i="11"/>
  <c r="B10" i="3"/>
  <c r="F10" i="3"/>
  <c r="G10" i="3"/>
</calcChain>
</file>

<file path=xl/sharedStrings.xml><?xml version="1.0" encoding="utf-8"?>
<sst xmlns="http://schemas.openxmlformats.org/spreadsheetml/2006/main" count="734" uniqueCount="424">
  <si>
    <t>１５．教育・文化</t>
    <rPh sb="3" eb="5">
      <t>キョウイク</t>
    </rPh>
    <rPh sb="6" eb="8">
      <t>ブンカ</t>
    </rPh>
    <phoneticPr fontId="2"/>
  </si>
  <si>
    <t>内　　　容</t>
    <rPh sb="0" eb="1">
      <t>ナイ</t>
    </rPh>
    <rPh sb="4" eb="5">
      <t>カタチ</t>
    </rPh>
    <phoneticPr fontId="2"/>
  </si>
  <si>
    <t>１５－１　在学か否かの別・最終卒業学校の種類、年齢（５歳階級）、男女別１５歳以上人口（平成２２年）</t>
  </si>
  <si>
    <t>１５－２　幼稚園・幼保連携型認定こども園の園数、教員数及び園児数</t>
  </si>
  <si>
    <t>１５－３　小学校の学校数、学級数、教員数及び児童数</t>
  </si>
  <si>
    <t>１５－４　中学校の学校数、学級数、教員数及び生徒数</t>
  </si>
  <si>
    <t>１５－５　高等学校の学校数、教員数及び生徒数</t>
  </si>
  <si>
    <t>１５－６　短期大学の教員数及び学生数</t>
  </si>
  <si>
    <t>１５－７　大学の教員数及び学生数</t>
  </si>
  <si>
    <t>１５－８　専修学校の課程別学校数</t>
  </si>
  <si>
    <t>１５－９　中学校の卒業後における進路別状況</t>
  </si>
  <si>
    <t>１５－１０　高等学校の卒業後における進路別状況</t>
  </si>
  <si>
    <t>１５－１１　各種学校の課程別学校数</t>
  </si>
  <si>
    <t>１５－１２　児童、生徒の平均体位</t>
  </si>
  <si>
    <t>１５－１３　市立公民館の利用者数</t>
  </si>
  <si>
    <t>１５－１４　少年自然の家の利用者数</t>
  </si>
  <si>
    <t>１５－１５　文化施設の利用者数</t>
  </si>
  <si>
    <t>１５－１６　指定文化財</t>
  </si>
  <si>
    <t>１５－１７　市民会館の利用状況</t>
  </si>
  <si>
    <t>１５－１８　県民会館の利用状況</t>
  </si>
  <si>
    <t>１５－１９　市・県営体育施設の利用状況</t>
  </si>
  <si>
    <t>１５－２０　市民プールの利用者数</t>
  </si>
  <si>
    <t>１５－２１　市立図書館の利用状況</t>
  </si>
  <si>
    <t>１５－２２　総合スポーツセンターの利用者数</t>
  </si>
  <si>
    <t>１５－２３　県立図書館の利用状況</t>
  </si>
  <si>
    <t>　　　 １）最終卒業学校の種類「不詳」を含みます。</t>
    <rPh sb="6" eb="8">
      <t>サイシュウ</t>
    </rPh>
    <rPh sb="8" eb="10">
      <t>ソツギョウ</t>
    </rPh>
    <rPh sb="10" eb="12">
      <t>ガッコウ</t>
    </rPh>
    <rPh sb="13" eb="15">
      <t>シュルイ</t>
    </rPh>
    <rPh sb="16" eb="18">
      <t>フショウ</t>
    </rPh>
    <rPh sb="20" eb="21">
      <t>フク</t>
    </rPh>
    <phoneticPr fontId="6"/>
  </si>
  <si>
    <t>資料　 国勢調査</t>
    <rPh sb="0" eb="2">
      <t>シリョウ</t>
    </rPh>
    <rPh sb="4" eb="6">
      <t>コクセイ</t>
    </rPh>
    <rPh sb="6" eb="8">
      <t>チョウサ</t>
    </rPh>
    <phoneticPr fontId="2"/>
  </si>
  <si>
    <t xml:space="preserve">   ８５歳以上</t>
    <rPh sb="5" eb="8">
      <t>サイイジョウ</t>
    </rPh>
    <phoneticPr fontId="6"/>
  </si>
  <si>
    <t xml:space="preserve">   ８０～８４</t>
    <phoneticPr fontId="6"/>
  </si>
  <si>
    <t xml:space="preserve">   ７５～７９</t>
    <phoneticPr fontId="6"/>
  </si>
  <si>
    <t xml:space="preserve">   ７０～７４</t>
    <phoneticPr fontId="6"/>
  </si>
  <si>
    <t xml:space="preserve">   ６５～６９</t>
    <phoneticPr fontId="6"/>
  </si>
  <si>
    <t xml:space="preserve">   ６０～６４</t>
    <phoneticPr fontId="6"/>
  </si>
  <si>
    <t xml:space="preserve">   ５５～５９</t>
    <phoneticPr fontId="6"/>
  </si>
  <si>
    <t xml:space="preserve">   ５０～５４</t>
    <phoneticPr fontId="6"/>
  </si>
  <si>
    <t xml:space="preserve">   ４５～４９</t>
    <phoneticPr fontId="6"/>
  </si>
  <si>
    <t>-</t>
  </si>
  <si>
    <t xml:space="preserve">   ４０～４４</t>
    <phoneticPr fontId="6"/>
  </si>
  <si>
    <t xml:space="preserve">   ３５～３９</t>
    <phoneticPr fontId="6"/>
  </si>
  <si>
    <t xml:space="preserve">   ３０～３４</t>
    <phoneticPr fontId="6"/>
  </si>
  <si>
    <t xml:space="preserve">   ２５～２９</t>
    <phoneticPr fontId="6"/>
  </si>
  <si>
    <t xml:space="preserve">   ２０～２４</t>
    <phoneticPr fontId="6"/>
  </si>
  <si>
    <t xml:space="preserve">   １５～１９　歳</t>
    <rPh sb="9" eb="10">
      <t>サイ</t>
    </rPh>
    <phoneticPr fontId="6"/>
  </si>
  <si>
    <t>女</t>
    <rPh sb="0" eb="1">
      <t>オンナ</t>
    </rPh>
    <phoneticPr fontId="6"/>
  </si>
  <si>
    <t>男</t>
    <rPh sb="0" eb="1">
      <t>オトコ</t>
    </rPh>
    <phoneticPr fontId="6"/>
  </si>
  <si>
    <t>総数</t>
    <rPh sb="0" eb="2">
      <t>ソウスウ</t>
    </rPh>
    <phoneticPr fontId="6"/>
  </si>
  <si>
    <t>大学院</t>
    <rPh sb="0" eb="3">
      <t>ダイガクイン</t>
    </rPh>
    <phoneticPr fontId="6"/>
  </si>
  <si>
    <t>高  専</t>
    <rPh sb="0" eb="1">
      <t>タカ</t>
    </rPh>
    <rPh sb="3" eb="4">
      <t>アツム</t>
    </rPh>
    <phoneticPr fontId="6"/>
  </si>
  <si>
    <t>旧  中</t>
    <rPh sb="0" eb="1">
      <t>キュウセイ</t>
    </rPh>
    <rPh sb="3" eb="4">
      <t>チュウガク</t>
    </rPh>
    <phoneticPr fontId="6"/>
  </si>
  <si>
    <t>中学校</t>
    <rPh sb="0" eb="3">
      <t>チュウガッコウ</t>
    </rPh>
    <phoneticPr fontId="6"/>
  </si>
  <si>
    <t>１）</t>
    <phoneticPr fontId="6"/>
  </si>
  <si>
    <t>（５歳階級）</t>
    <phoneticPr fontId="2"/>
  </si>
  <si>
    <t>大  学・</t>
    <rPh sb="0" eb="1">
      <t>ダイ</t>
    </rPh>
    <rPh sb="3" eb="4">
      <t>ガク</t>
    </rPh>
    <phoneticPr fontId="6"/>
  </si>
  <si>
    <t>短  大・</t>
    <rPh sb="0" eb="1">
      <t>タン</t>
    </rPh>
    <rPh sb="3" eb="4">
      <t>ダイ</t>
    </rPh>
    <phoneticPr fontId="6"/>
  </si>
  <si>
    <t>高  校・</t>
    <rPh sb="0" eb="1">
      <t>タカ</t>
    </rPh>
    <rPh sb="3" eb="4">
      <t>コウ</t>
    </rPh>
    <phoneticPr fontId="6"/>
  </si>
  <si>
    <t>小学校・</t>
    <rPh sb="0" eb="3">
      <t>ショウガッコウ</t>
    </rPh>
    <phoneticPr fontId="6"/>
  </si>
  <si>
    <t>総  数</t>
    <rPh sb="0" eb="1">
      <t>フサ</t>
    </rPh>
    <rPh sb="3" eb="4">
      <t>カズ</t>
    </rPh>
    <phoneticPr fontId="6"/>
  </si>
  <si>
    <t>年  齢</t>
    <rPh sb="0" eb="1">
      <t>トシ</t>
    </rPh>
    <rPh sb="3" eb="4">
      <t>ヨワイ</t>
    </rPh>
    <phoneticPr fontId="6"/>
  </si>
  <si>
    <t>未就学者</t>
    <rPh sb="0" eb="1">
      <t>ミシュウ</t>
    </rPh>
    <rPh sb="1" eb="3">
      <t>シュウガク</t>
    </rPh>
    <rPh sb="3" eb="4">
      <t>ガクシャ</t>
    </rPh>
    <phoneticPr fontId="6"/>
  </si>
  <si>
    <t>在学者</t>
    <rPh sb="0" eb="3">
      <t>ザイガクシャ</t>
    </rPh>
    <phoneticPr fontId="6"/>
  </si>
  <si>
    <t>卒              業              者</t>
    <rPh sb="0" eb="1">
      <t>ソツ</t>
    </rPh>
    <rPh sb="15" eb="16">
      <t>ギョウ</t>
    </rPh>
    <rPh sb="30" eb="31">
      <t>シャ</t>
    </rPh>
    <phoneticPr fontId="6"/>
  </si>
  <si>
    <t>男  女</t>
    <rPh sb="0" eb="1">
      <t>オトコ</t>
    </rPh>
    <rPh sb="3" eb="4">
      <t>オンナ</t>
    </rPh>
    <phoneticPr fontId="6"/>
  </si>
  <si>
    <t>１５－１　在学か否かの別・最終卒業学校の種類、年齢（５歳階級）、男女別１５歳以上人口（平成２２年）</t>
    <rPh sb="5" eb="7">
      <t>ザイガク</t>
    </rPh>
    <rPh sb="8" eb="9">
      <t>イナ</t>
    </rPh>
    <rPh sb="11" eb="12">
      <t>ベツ</t>
    </rPh>
    <rPh sb="13" eb="15">
      <t>サイシュウ</t>
    </rPh>
    <rPh sb="15" eb="17">
      <t>ソツギョウ</t>
    </rPh>
    <rPh sb="17" eb="19">
      <t>ガッコウ</t>
    </rPh>
    <rPh sb="20" eb="22">
      <t>シュルイベツ</t>
    </rPh>
    <rPh sb="23" eb="25">
      <t>ネンレイ</t>
    </rPh>
    <rPh sb="27" eb="28">
      <t>サイ</t>
    </rPh>
    <rPh sb="28" eb="30">
      <t>カイキュウ</t>
    </rPh>
    <rPh sb="32" eb="35">
      <t>ダンジョベツ</t>
    </rPh>
    <rPh sb="37" eb="38">
      <t>サイ</t>
    </rPh>
    <rPh sb="38" eb="40">
      <t>イジョウ</t>
    </rPh>
    <rPh sb="40" eb="42">
      <t>ジンコウ</t>
    </rPh>
    <rPh sb="43" eb="45">
      <t>ヘイセイ</t>
    </rPh>
    <rPh sb="47" eb="48">
      <t>ネン</t>
    </rPh>
    <phoneticPr fontId="6"/>
  </si>
  <si>
    <t>資料　山形県教育庁総務課(山形県学校名鑑)、山形県統計企画課（学校基本調査）</t>
    <rPh sb="3" eb="5">
      <t>ヤマガタ</t>
    </rPh>
    <rPh sb="5" eb="6">
      <t>ケン</t>
    </rPh>
    <rPh sb="8" eb="9">
      <t>チョウ</t>
    </rPh>
    <rPh sb="9" eb="11">
      <t>ソウム</t>
    </rPh>
    <rPh sb="13" eb="16">
      <t>ヤマガタケン</t>
    </rPh>
    <rPh sb="16" eb="18">
      <t>ガッコウ</t>
    </rPh>
    <rPh sb="18" eb="19">
      <t>メイ</t>
    </rPh>
    <rPh sb="19" eb="20">
      <t>カン</t>
    </rPh>
    <rPh sb="22" eb="24">
      <t>ヤマガタ</t>
    </rPh>
    <rPh sb="24" eb="25">
      <t>ケン</t>
    </rPh>
    <rPh sb="25" eb="27">
      <t>トウケイ</t>
    </rPh>
    <rPh sb="27" eb="29">
      <t>キカク</t>
    </rPh>
    <rPh sb="29" eb="30">
      <t>カ</t>
    </rPh>
    <rPh sb="31" eb="33">
      <t>ガッコウ</t>
    </rPh>
    <rPh sb="33" eb="35">
      <t>キホン</t>
    </rPh>
    <rPh sb="35" eb="37">
      <t>チョウサ</t>
    </rPh>
    <phoneticPr fontId="2"/>
  </si>
  <si>
    <t>令和元年</t>
    <rPh sb="0" eb="2">
      <t>レイワ</t>
    </rPh>
    <rPh sb="2" eb="4">
      <t>ガンネン</t>
    </rPh>
    <phoneticPr fontId="2"/>
  </si>
  <si>
    <t xml:space="preserve">   30</t>
    <phoneticPr fontId="2"/>
  </si>
  <si>
    <t xml:space="preserve">   29</t>
  </si>
  <si>
    <t xml:space="preserve">   28</t>
  </si>
  <si>
    <t>平成27年</t>
    <rPh sb="0" eb="2">
      <t>ヘイセイ</t>
    </rPh>
    <rPh sb="4" eb="5">
      <t>ネン</t>
    </rPh>
    <phoneticPr fontId="2"/>
  </si>
  <si>
    <t>幼保連携型
認定こども園</t>
    <rPh sb="0" eb="1">
      <t>ヨウ</t>
    </rPh>
    <rPh sb="1" eb="2">
      <t>タモツ</t>
    </rPh>
    <rPh sb="2" eb="5">
      <t>レンケイカタ</t>
    </rPh>
    <rPh sb="6" eb="8">
      <t>ニンテイ</t>
    </rPh>
    <rPh sb="11" eb="12">
      <t>エン</t>
    </rPh>
    <phoneticPr fontId="2"/>
  </si>
  <si>
    <t>私　立</t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</si>
  <si>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</si>
  <si>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総　数</t>
    <phoneticPr fontId="2"/>
  </si>
  <si>
    <t>園　児　数</t>
  </si>
  <si>
    <t>本務教員数、
本務教育・保育職員数</t>
    <rPh sb="0" eb="2">
      <t>ホンム</t>
    </rPh>
    <rPh sb="2" eb="4">
      <t>キョウイン</t>
    </rPh>
    <rPh sb="4" eb="5">
      <t>スウ</t>
    </rPh>
    <rPh sb="7" eb="9">
      <t>ホンム</t>
    </rPh>
    <rPh sb="9" eb="11">
      <t>キョウイク</t>
    </rPh>
    <rPh sb="12" eb="14">
      <t>ホイク</t>
    </rPh>
    <rPh sb="14" eb="17">
      <t>ショクインスウ</t>
    </rPh>
    <phoneticPr fontId="2"/>
  </si>
  <si>
    <t>園　　                数</t>
    <phoneticPr fontId="2"/>
  </si>
  <si>
    <t>区　分</t>
    <rPh sb="0" eb="1">
      <t>ク</t>
    </rPh>
    <rPh sb="2" eb="3">
      <t>フン</t>
    </rPh>
    <phoneticPr fontId="2"/>
  </si>
  <si>
    <t>　この表は、各年5月1日現在の数値です。</t>
    <rPh sb="15" eb="17">
      <t>スウチ</t>
    </rPh>
    <phoneticPr fontId="2"/>
  </si>
  <si>
    <t>１５－２　幼稚園・幼保連携型認定こども園の園数、教員数及び園児数</t>
    <phoneticPr fontId="2"/>
  </si>
  <si>
    <t>資料　山形県教育庁総務課（山形県学校名鑑）</t>
    <rPh sb="3" eb="5">
      <t>ヤマガタ</t>
    </rPh>
    <rPh sb="5" eb="6">
      <t>ケン</t>
    </rPh>
    <rPh sb="6" eb="8">
      <t>キョウイク</t>
    </rPh>
    <rPh sb="8" eb="9">
      <t>チョウ</t>
    </rPh>
    <rPh sb="9" eb="11">
      <t>ソウム</t>
    </rPh>
    <rPh sb="11" eb="12">
      <t>カ</t>
    </rPh>
    <rPh sb="13" eb="15">
      <t>ヤマガタ</t>
    </rPh>
    <rPh sb="15" eb="16">
      <t>ケン</t>
    </rPh>
    <rPh sb="16" eb="18">
      <t>ガッコウ</t>
    </rPh>
    <rPh sb="18" eb="20">
      <t>メイカン</t>
    </rPh>
    <phoneticPr fontId="2"/>
  </si>
  <si>
    <t>山形大学附属小学校</t>
    <rPh sb="4" eb="6">
      <t>フゾク</t>
    </rPh>
    <rPh sb="7" eb="9">
      <t>ガッコウ</t>
    </rPh>
    <phoneticPr fontId="2"/>
  </si>
  <si>
    <t>（再掲　令和元年）</t>
    <rPh sb="1" eb="3">
      <t>サイケイ</t>
    </rPh>
    <rPh sb="4" eb="6">
      <t>レイワ</t>
    </rPh>
    <rPh sb="6" eb="8">
      <t>ガンネン</t>
    </rPh>
    <phoneticPr fontId="2"/>
  </si>
  <si>
    <t>-</t>
    <phoneticPr fontId="2"/>
  </si>
  <si>
    <t xml:space="preserve">    30</t>
  </si>
  <si>
    <t xml:space="preserve">    29</t>
  </si>
  <si>
    <t xml:space="preserve">    28</t>
  </si>
  <si>
    <t>女</t>
  </si>
  <si>
    <t>男</t>
  </si>
  <si>
    <t>総 数</t>
    <phoneticPr fontId="2"/>
  </si>
  <si>
    <t>分 校</t>
    <phoneticPr fontId="2"/>
  </si>
  <si>
    <t>本 校</t>
    <phoneticPr fontId="2"/>
  </si>
  <si>
    <t>児 童 数</t>
    <phoneticPr fontId="2"/>
  </si>
  <si>
    <t>教 員 数</t>
    <phoneticPr fontId="2"/>
  </si>
  <si>
    <t>学級数</t>
  </si>
  <si>
    <t>学 校 数</t>
    <phoneticPr fontId="2"/>
  </si>
  <si>
    <t>区　分</t>
    <phoneticPr fontId="2"/>
  </si>
  <si>
    <t>　この表は、各年5月1日現在のものです。</t>
    <phoneticPr fontId="2"/>
  </si>
  <si>
    <t>１５－３　小学校の学校数、学級数、教員数及び児童数</t>
    <rPh sb="20" eb="21">
      <t>オヨ</t>
    </rPh>
    <phoneticPr fontId="2"/>
  </si>
  <si>
    <t>資料　山形県教育庁総務課（山形県学校名鑑）</t>
    <rPh sb="3" eb="5">
      <t>ヤマガタ</t>
    </rPh>
    <rPh sb="5" eb="6">
      <t>ケン</t>
    </rPh>
    <rPh sb="6" eb="8">
      <t>キョウイク</t>
    </rPh>
    <rPh sb="8" eb="9">
      <t>チョウ</t>
    </rPh>
    <rPh sb="9" eb="11">
      <t>ソウム</t>
    </rPh>
    <rPh sb="11" eb="12">
      <t>カ</t>
    </rPh>
    <rPh sb="13" eb="16">
      <t>ヤマガタケン</t>
    </rPh>
    <rPh sb="16" eb="18">
      <t>ガッコウ</t>
    </rPh>
    <rPh sb="18" eb="20">
      <t>メイカン</t>
    </rPh>
    <phoneticPr fontId="2"/>
  </si>
  <si>
    <t>山形大学附属中学校</t>
    <rPh sb="4" eb="6">
      <t>フゾク</t>
    </rPh>
    <rPh sb="7" eb="9">
      <t>ガッコウ</t>
    </rPh>
    <phoneticPr fontId="2"/>
  </si>
  <si>
    <t>（内数　令和元年）</t>
    <rPh sb="1" eb="3">
      <t>ウチスウ</t>
    </rPh>
    <rPh sb="4" eb="8">
      <t>レイワガンネン</t>
    </rPh>
    <phoneticPr fontId="2"/>
  </si>
  <si>
    <t>令和元年</t>
    <rPh sb="0" eb="4">
      <t>レイワガンネン</t>
    </rPh>
    <phoneticPr fontId="2"/>
  </si>
  <si>
    <t xml:space="preserve">   30</t>
  </si>
  <si>
    <t xml:space="preserve"> 平成27年</t>
    <rPh sb="1" eb="3">
      <t>ヘイセイ</t>
    </rPh>
    <rPh sb="5" eb="6">
      <t>ネン</t>
    </rPh>
    <phoneticPr fontId="2"/>
  </si>
  <si>
    <t>生 徒 数</t>
    <rPh sb="0" eb="1">
      <t>セイ</t>
    </rPh>
    <rPh sb="2" eb="3">
      <t>ト</t>
    </rPh>
    <phoneticPr fontId="2"/>
  </si>
  <si>
    <t>学校数</t>
  </si>
  <si>
    <t>１５－４　中学校の学校数、学級数、教員数及び生徒数</t>
    <rPh sb="20" eb="21">
      <t>オヨ</t>
    </rPh>
    <rPh sb="22" eb="24">
      <t>セイト</t>
    </rPh>
    <rPh sb="24" eb="25">
      <t>カズ</t>
    </rPh>
    <phoneticPr fontId="2"/>
  </si>
  <si>
    <t>資料　山形県教育庁総務課（山形県学校名鑑）</t>
    <rPh sb="3" eb="5">
      <t>ヤマガタ</t>
    </rPh>
    <rPh sb="5" eb="6">
      <t>ケン</t>
    </rPh>
    <rPh sb="8" eb="9">
      <t>チョウ</t>
    </rPh>
    <rPh sb="9" eb="11">
      <t>ソウム</t>
    </rPh>
    <rPh sb="11" eb="12">
      <t>カ</t>
    </rPh>
    <rPh sb="13" eb="15">
      <t>ヤマガタ</t>
    </rPh>
    <phoneticPr fontId="2"/>
  </si>
  <si>
    <t>私　立　　</t>
    <phoneticPr fontId="2"/>
  </si>
  <si>
    <t>市　立　　</t>
    <phoneticPr fontId="2"/>
  </si>
  <si>
    <t>県　立　　</t>
    <rPh sb="0" eb="1">
      <t>ケン</t>
    </rPh>
    <phoneticPr fontId="2"/>
  </si>
  <si>
    <t>設置者別内訳</t>
    <phoneticPr fontId="2"/>
  </si>
  <si>
    <t>（通信制）　　</t>
    <phoneticPr fontId="2"/>
  </si>
  <si>
    <t>定時制　　</t>
    <phoneticPr fontId="2"/>
  </si>
  <si>
    <t>全日制　　</t>
    <phoneticPr fontId="2"/>
  </si>
  <si>
    <t>課程別内訳</t>
    <phoneticPr fontId="2"/>
  </si>
  <si>
    <t>（再掲　令和元年）</t>
    <rPh sb="1" eb="3">
      <t>サイケイ</t>
    </rPh>
    <rPh sb="4" eb="5">
      <t>レイ</t>
    </rPh>
    <rPh sb="5" eb="6">
      <t>ワ</t>
    </rPh>
    <rPh sb="6" eb="7">
      <t>ガン</t>
    </rPh>
    <phoneticPr fontId="2"/>
  </si>
  <si>
    <t>総  数</t>
    <phoneticPr fontId="2"/>
  </si>
  <si>
    <t>生　    　徒　    　数</t>
    <phoneticPr fontId="2"/>
  </si>
  <si>
    <t>教員数</t>
    <phoneticPr fontId="2"/>
  </si>
  <si>
    <t>　また、課程別内訳については、重複するものがあるため、総数が一致しない場合があります。</t>
    <phoneticPr fontId="2"/>
  </si>
  <si>
    <t>１５－５　高等学校の学校数、教員数及び生徒数</t>
    <phoneticPr fontId="2"/>
  </si>
  <si>
    <t>　※留学生別科の教員は総合文化学科の教員が兼任。</t>
    <rPh sb="2" eb="5">
      <t>リュウガクセイ</t>
    </rPh>
    <rPh sb="5" eb="6">
      <t>ベツ</t>
    </rPh>
    <rPh sb="6" eb="7">
      <t>カ</t>
    </rPh>
    <rPh sb="8" eb="10">
      <t>キョウイン</t>
    </rPh>
    <rPh sb="11" eb="13">
      <t>ソウゴウ</t>
    </rPh>
    <rPh sb="13" eb="15">
      <t>ブンカ</t>
    </rPh>
    <rPh sb="15" eb="17">
      <t>ガッカ</t>
    </rPh>
    <rPh sb="18" eb="20">
      <t>キョウイン</t>
    </rPh>
    <rPh sb="21" eb="23">
      <t>ケンニン</t>
    </rPh>
    <phoneticPr fontId="2"/>
  </si>
  <si>
    <t>　東北文教大学短期大学部</t>
    <phoneticPr fontId="2"/>
  </si>
  <si>
    <t>資料　</t>
    <phoneticPr fontId="2"/>
  </si>
  <si>
    <t>留学生別科　　　</t>
    <rPh sb="0" eb="1">
      <t>トメ</t>
    </rPh>
    <rPh sb="1" eb="2">
      <t>ガク</t>
    </rPh>
    <rPh sb="2" eb="3">
      <t>ショウ</t>
    </rPh>
    <rPh sb="3" eb="4">
      <t>ベツ</t>
    </rPh>
    <rPh sb="4" eb="5">
      <t>カ</t>
    </rPh>
    <phoneticPr fontId="2"/>
  </si>
  <si>
    <t>小　　計　　　</t>
    <rPh sb="0" eb="1">
      <t>ショウ</t>
    </rPh>
    <rPh sb="3" eb="4">
      <t>ケイ</t>
    </rPh>
    <phoneticPr fontId="2"/>
  </si>
  <si>
    <t>総合文化　　　</t>
    <rPh sb="0" eb="1">
      <t>ソウ</t>
    </rPh>
    <rPh sb="1" eb="2">
      <t>ゴウ</t>
    </rPh>
    <rPh sb="2" eb="3">
      <t>ブン</t>
    </rPh>
    <rPh sb="3" eb="4">
      <t>カ</t>
    </rPh>
    <phoneticPr fontId="2"/>
  </si>
  <si>
    <t>人間福祉</t>
    <rPh sb="0" eb="1">
      <t>ヒト</t>
    </rPh>
    <rPh sb="1" eb="2">
      <t>アイダ</t>
    </rPh>
    <rPh sb="2" eb="3">
      <t>フク</t>
    </rPh>
    <rPh sb="3" eb="4">
      <t>シ</t>
    </rPh>
    <phoneticPr fontId="2"/>
  </si>
  <si>
    <t>子ども</t>
    <rPh sb="0" eb="1">
      <t>コ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</si>
  <si>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</si>
  <si>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30</t>
  </si>
  <si>
    <t>29</t>
  </si>
  <si>
    <t>28</t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</si>
  <si>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</si>
  <si>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東北文教大学短期大学部</t>
    <phoneticPr fontId="2"/>
  </si>
  <si>
    <t>左のうち入学者数</t>
  </si>
  <si>
    <t>入学志願者数</t>
  </si>
  <si>
    <t>学  生  数</t>
    <phoneticPr fontId="2"/>
  </si>
  <si>
    <t>教員数</t>
  </si>
  <si>
    <t>　この表で、教員数及び学生数は各年5月1日現在のものです。</t>
    <phoneticPr fontId="2"/>
  </si>
  <si>
    <t>１５－６　短期大学の教員数及び学生数</t>
    <phoneticPr fontId="2"/>
  </si>
  <si>
    <t>　　　 ・学長・副学長（3人）はその他に記載。</t>
    <rPh sb="5" eb="7">
      <t>ガクチョウ</t>
    </rPh>
    <rPh sb="8" eb="11">
      <t>フクガクチョウ</t>
    </rPh>
    <rPh sb="13" eb="14">
      <t>ニン</t>
    </rPh>
    <rPh sb="18" eb="19">
      <t>タ</t>
    </rPh>
    <rPh sb="20" eb="22">
      <t>キサイ</t>
    </rPh>
    <phoneticPr fontId="2"/>
  </si>
  <si>
    <t>　　　 ・専任教員のみ記載しております。なお、大学院兼任教員は含まれておりません。</t>
    <rPh sb="5" eb="7">
      <t>センニン</t>
    </rPh>
    <rPh sb="7" eb="9">
      <t>キョウイン</t>
    </rPh>
    <rPh sb="11" eb="13">
      <t>キサイ</t>
    </rPh>
    <rPh sb="23" eb="26">
      <t>ダイガクイン</t>
    </rPh>
    <rPh sb="26" eb="28">
      <t>ケンニン</t>
    </rPh>
    <rPh sb="28" eb="30">
      <t>キョウイン</t>
    </rPh>
    <rPh sb="31" eb="32">
      <t>フク</t>
    </rPh>
    <phoneticPr fontId="2"/>
  </si>
  <si>
    <t>　　　 ・聴講生・選科生・研究生等は「その他」に含まれております。</t>
    <rPh sb="5" eb="8">
      <t>チョウコウセイ</t>
    </rPh>
    <rPh sb="9" eb="11">
      <t>センカ</t>
    </rPh>
    <rPh sb="11" eb="12">
      <t>セイ</t>
    </rPh>
    <rPh sb="13" eb="17">
      <t>ケンキュウセイトウ</t>
    </rPh>
    <rPh sb="21" eb="22">
      <t>タ</t>
    </rPh>
    <rPh sb="24" eb="25">
      <t>フク</t>
    </rPh>
    <phoneticPr fontId="2"/>
  </si>
  <si>
    <t>　　　 ※東北芸術工科大学</t>
    <rPh sb="5" eb="7">
      <t>トウホク</t>
    </rPh>
    <rPh sb="7" eb="9">
      <t>ゲイジュツ</t>
    </rPh>
    <rPh sb="9" eb="10">
      <t>コウ</t>
    </rPh>
    <rPh sb="10" eb="11">
      <t>カ</t>
    </rPh>
    <rPh sb="11" eb="13">
      <t>ダイガク</t>
    </rPh>
    <phoneticPr fontId="2"/>
  </si>
  <si>
    <t>　　　 ・学長、副学長は教員数に含まれておりません。</t>
    <rPh sb="5" eb="7">
      <t>ガクチョウ</t>
    </rPh>
    <rPh sb="8" eb="11">
      <t>フクガクチョウ</t>
    </rPh>
    <rPh sb="12" eb="14">
      <t>キョウイン</t>
    </rPh>
    <rPh sb="14" eb="15">
      <t>スウ</t>
    </rPh>
    <rPh sb="16" eb="17">
      <t>フク</t>
    </rPh>
    <phoneticPr fontId="2"/>
  </si>
  <si>
    <t>　　　 ・教員数は助手以上の本務教員数です。</t>
    <rPh sb="5" eb="7">
      <t>キョウイン</t>
    </rPh>
    <rPh sb="7" eb="8">
      <t>スウ</t>
    </rPh>
    <rPh sb="9" eb="11">
      <t>ジョシュ</t>
    </rPh>
    <rPh sb="11" eb="13">
      <t>イジョウ</t>
    </rPh>
    <rPh sb="14" eb="16">
      <t>ホンム</t>
    </rPh>
    <rPh sb="16" eb="18">
      <t>キョウイン</t>
    </rPh>
    <rPh sb="18" eb="19">
      <t>スウ</t>
    </rPh>
    <phoneticPr fontId="2"/>
  </si>
  <si>
    <t>　　　 ※山形大学</t>
    <rPh sb="5" eb="7">
      <t>ヤマガタ</t>
    </rPh>
    <rPh sb="7" eb="9">
      <t>ダイガク</t>
    </rPh>
    <phoneticPr fontId="2"/>
  </si>
  <si>
    <t>資料　国立大学法人山形大学、東北芸術工科大学、県立保健医療大学、東北文教大学</t>
    <rPh sb="0" eb="2">
      <t>シリョウ</t>
    </rPh>
    <rPh sb="3" eb="5">
      <t>コクリツ</t>
    </rPh>
    <rPh sb="5" eb="7">
      <t>ダイガク</t>
    </rPh>
    <rPh sb="7" eb="9">
      <t>ホウジン</t>
    </rPh>
    <rPh sb="9" eb="11">
      <t>ヤマガタ</t>
    </rPh>
    <rPh sb="11" eb="13">
      <t>ダイガク</t>
    </rPh>
    <rPh sb="14" eb="16">
      <t>トウホク</t>
    </rPh>
    <rPh sb="16" eb="18">
      <t>ゲイジュツ</t>
    </rPh>
    <rPh sb="18" eb="20">
      <t>コウカ</t>
    </rPh>
    <rPh sb="20" eb="22">
      <t>ダイガク</t>
    </rPh>
    <rPh sb="23" eb="25">
      <t>ケンリツ</t>
    </rPh>
    <rPh sb="25" eb="27">
      <t>ホケン</t>
    </rPh>
    <rPh sb="27" eb="29">
      <t>イリョウ</t>
    </rPh>
    <rPh sb="29" eb="31">
      <t>ダイガク</t>
    </rPh>
    <rPh sb="32" eb="34">
      <t>トウホク</t>
    </rPh>
    <rPh sb="34" eb="36">
      <t>ブンキョウ</t>
    </rPh>
    <rPh sb="36" eb="38">
      <t>ダイガク</t>
    </rPh>
    <phoneticPr fontId="2"/>
  </si>
  <si>
    <t>子ども教育学科</t>
    <rPh sb="0" eb="1">
      <t>コ</t>
    </rPh>
    <rPh sb="3" eb="5">
      <t>キョウイク</t>
    </rPh>
    <rPh sb="5" eb="7">
      <t>ガッカ</t>
    </rPh>
    <phoneticPr fontId="2"/>
  </si>
  <si>
    <t>令和元年度</t>
    <rPh sb="0" eb="2">
      <t>レイワ</t>
    </rPh>
    <rPh sb="2" eb="3">
      <t>モト</t>
    </rPh>
    <rPh sb="3" eb="4">
      <t>ネン</t>
    </rPh>
    <rPh sb="4" eb="5">
      <t>ド</t>
    </rPh>
    <phoneticPr fontId="2"/>
  </si>
  <si>
    <t>　学校法人富澤学園　東北文教大学</t>
    <rPh sb="1" eb="3">
      <t>ガッコウ</t>
    </rPh>
    <rPh sb="3" eb="5">
      <t>ホウジン</t>
    </rPh>
    <rPh sb="5" eb="6">
      <t>トミ</t>
    </rPh>
    <rPh sb="6" eb="7">
      <t>サワ</t>
    </rPh>
    <rPh sb="7" eb="9">
      <t>ガクエン</t>
    </rPh>
    <rPh sb="10" eb="12">
      <t>トウホク</t>
    </rPh>
    <rPh sb="12" eb="14">
      <t>ブンキョウ</t>
    </rPh>
    <rPh sb="14" eb="16">
      <t>ダイガク</t>
    </rPh>
    <phoneticPr fontId="2"/>
  </si>
  <si>
    <t>作業療法学科</t>
    <rPh sb="0" eb="2">
      <t>サギョウ</t>
    </rPh>
    <rPh sb="2" eb="4">
      <t>リョウホウ</t>
    </rPh>
    <rPh sb="4" eb="6">
      <t>ガッカ</t>
    </rPh>
    <phoneticPr fontId="2"/>
  </si>
  <si>
    <t>理学療法学科</t>
    <rPh sb="0" eb="2">
      <t>リガク</t>
    </rPh>
    <rPh sb="2" eb="4">
      <t>リョウホウ</t>
    </rPh>
    <rPh sb="4" eb="6">
      <t>ガッカ</t>
    </rPh>
    <phoneticPr fontId="2"/>
  </si>
  <si>
    <t>看護学科</t>
    <rPh sb="0" eb="2">
      <t>カンゴ</t>
    </rPh>
    <rPh sb="2" eb="4">
      <t>ガッカ</t>
    </rPh>
    <phoneticPr fontId="2"/>
  </si>
  <si>
    <t>保健医療学部</t>
    <rPh sb="0" eb="2">
      <t>ホケン</t>
    </rPh>
    <rPh sb="2" eb="4">
      <t>イリョウ</t>
    </rPh>
    <rPh sb="4" eb="6">
      <t>ガクブ</t>
    </rPh>
    <phoneticPr fontId="2"/>
  </si>
  <si>
    <t>学長・副学長</t>
    <rPh sb="0" eb="2">
      <t>ガクチョウ</t>
    </rPh>
    <rPh sb="3" eb="6">
      <t>フクガクチョウ</t>
    </rPh>
    <phoneticPr fontId="2"/>
  </si>
  <si>
    <t>令和元年度</t>
    <rPh sb="0" eb="5">
      <t>レイワガンネンド</t>
    </rPh>
    <phoneticPr fontId="2"/>
  </si>
  <si>
    <t>　山形県立　保健医療大学</t>
    <rPh sb="1" eb="5">
      <t>ヤマガタケンリツ</t>
    </rPh>
    <rPh sb="6" eb="8">
      <t>ホケン</t>
    </rPh>
    <rPh sb="8" eb="10">
      <t>イリョウ</t>
    </rPh>
    <rPh sb="10" eb="12">
      <t>ダイガク</t>
    </rPh>
    <phoneticPr fontId="2"/>
  </si>
  <si>
    <t>その他</t>
    <rPh sb="2" eb="3">
      <t>タ</t>
    </rPh>
    <phoneticPr fontId="2"/>
  </si>
  <si>
    <t>学芸員課程</t>
    <rPh sb="0" eb="3">
      <t>ガクゲイイン</t>
    </rPh>
    <rPh sb="3" eb="5">
      <t>カテイ</t>
    </rPh>
    <phoneticPr fontId="2"/>
  </si>
  <si>
    <t>教職課程</t>
    <rPh sb="0" eb="2">
      <t>キョウショク</t>
    </rPh>
    <rPh sb="2" eb="4">
      <t>カテイ</t>
    </rPh>
    <phoneticPr fontId="2"/>
  </si>
  <si>
    <t>創造性開発研究センター</t>
    <rPh sb="0" eb="3">
      <t>ソウゾウセイ</t>
    </rPh>
    <rPh sb="3" eb="5">
      <t>カイハツ</t>
    </rPh>
    <rPh sb="5" eb="7">
      <t>ケンキュウ</t>
    </rPh>
    <phoneticPr fontId="2"/>
  </si>
  <si>
    <t>文化財保存修復研究センター</t>
    <rPh sb="0" eb="3">
      <t>ブンカザイ</t>
    </rPh>
    <rPh sb="3" eb="5">
      <t>ホゾン</t>
    </rPh>
    <rPh sb="5" eb="7">
      <t>シュウフク</t>
    </rPh>
    <rPh sb="7" eb="9">
      <t>ケンキュウ</t>
    </rPh>
    <phoneticPr fontId="2"/>
  </si>
  <si>
    <t>大学院博士課程（後期）</t>
    <rPh sb="0" eb="3">
      <t>ダイガクイン</t>
    </rPh>
    <rPh sb="3" eb="5">
      <t>ハクシ</t>
    </rPh>
    <rPh sb="5" eb="7">
      <t>カテイ</t>
    </rPh>
    <rPh sb="8" eb="10">
      <t>コウキ</t>
    </rPh>
    <phoneticPr fontId="2"/>
  </si>
  <si>
    <t>大学院デザイン工学専攻</t>
  </si>
  <si>
    <t>大学院芸術文化専攻</t>
  </si>
  <si>
    <t>デザイン工学部</t>
  </si>
  <si>
    <t>芸術学部</t>
  </si>
  <si>
    <t>一般教育（教養）</t>
    <rPh sb="2" eb="4">
      <t>キョウイク</t>
    </rPh>
    <rPh sb="5" eb="7">
      <t>キョウヨウ</t>
    </rPh>
    <phoneticPr fontId="2"/>
  </si>
  <si>
    <t>　学校法人　東北芸術工科大学</t>
    <rPh sb="1" eb="3">
      <t>ガッコウ</t>
    </rPh>
    <rPh sb="3" eb="5">
      <t>ホウジン</t>
    </rPh>
    <rPh sb="6" eb="8">
      <t>トウホク</t>
    </rPh>
    <phoneticPr fontId="2"/>
  </si>
  <si>
    <t>グリーンマテリアル成形加工研究センター</t>
  </si>
  <si>
    <t>有機材料システムフロンティアセンター</t>
  </si>
  <si>
    <t>有機エレクトロニクス研究センター</t>
  </si>
  <si>
    <t>有機エレクトロニクスイノベーションセンター</t>
  </si>
  <si>
    <t>ＣＯＣ推進室</t>
  </si>
  <si>
    <t>保健管理センター</t>
  </si>
  <si>
    <t>米沢キャンパス</t>
    <rPh sb="0" eb="2">
      <t>ヨネザワ</t>
    </rPh>
    <phoneticPr fontId="2"/>
  </si>
  <si>
    <t>小白川キャンパス</t>
  </si>
  <si>
    <t>エンロールメント・マネジメント部</t>
  </si>
  <si>
    <t>教育・学生支援部</t>
  </si>
  <si>
    <t>企画部</t>
  </si>
  <si>
    <t>男女共同参画推進室</t>
  </si>
  <si>
    <t>医学部附属病院</t>
  </si>
  <si>
    <t>大学院基盤教育機構</t>
  </si>
  <si>
    <t>基盤教育院</t>
  </si>
  <si>
    <t>養護教諭特別別科</t>
  </si>
  <si>
    <t>　　　　博士後期課程</t>
  </si>
  <si>
    <t>　　　　博士前期課程</t>
  </si>
  <si>
    <t>大学院有機材料システム研究科</t>
    <rPh sb="0" eb="3">
      <t>ダイガクイン</t>
    </rPh>
    <rPh sb="3" eb="5">
      <t>ユウキ</t>
    </rPh>
    <rPh sb="5" eb="7">
      <t>ザイリョウ</t>
    </rPh>
    <rPh sb="11" eb="13">
      <t>ケンキュウ</t>
    </rPh>
    <rPh sb="13" eb="14">
      <t>カ</t>
    </rPh>
    <phoneticPr fontId="2"/>
  </si>
  <si>
    <t>大学院教育実践研究科</t>
  </si>
  <si>
    <t>大学院農学研究科</t>
  </si>
  <si>
    <t>大学院理工学研究科</t>
  </si>
  <si>
    <t>　　　　博士後期課程　　　　</t>
  </si>
  <si>
    <t>　　　　博士前期課程　　　　</t>
  </si>
  <si>
    <t>　　　　博士課程　　　　</t>
  </si>
  <si>
    <t>大学院医学系研究科</t>
  </si>
  <si>
    <t>大学院地域教育文化研究科</t>
    <rPh sb="3" eb="5">
      <t>チイキ</t>
    </rPh>
    <rPh sb="7" eb="9">
      <t>ブンカ</t>
    </rPh>
    <phoneticPr fontId="2"/>
  </si>
  <si>
    <t>大学院社会文化システム研究科</t>
    <phoneticPr fontId="2"/>
  </si>
  <si>
    <t>農　学　部</t>
  </si>
  <si>
    <t>フレックスコース</t>
    <phoneticPr fontId="2"/>
  </si>
  <si>
    <t>昼間コース</t>
    <rPh sb="0" eb="2">
      <t>ヒルマ</t>
    </rPh>
    <phoneticPr fontId="2"/>
  </si>
  <si>
    <t>工 学 部　　</t>
  </si>
  <si>
    <t>修業年限４年</t>
  </si>
  <si>
    <t>修業年限６年</t>
  </si>
  <si>
    <t>医 学 部　　</t>
  </si>
  <si>
    <t>理 学 部　　</t>
  </si>
  <si>
    <t>地域教育文化学部</t>
  </si>
  <si>
    <t>人文社会科学部</t>
    <rPh sb="0" eb="7">
      <t>ジンブンシャカイカガクブ</t>
    </rPh>
    <phoneticPr fontId="2"/>
  </si>
  <si>
    <t>人文学部　　</t>
  </si>
  <si>
    <t>副　学　長</t>
  </si>
  <si>
    <t>学　　　長　　</t>
  </si>
  <si>
    <t>　国立大学法人　山形大学</t>
    <rPh sb="3" eb="5">
      <t>ダイガク</t>
    </rPh>
    <rPh sb="5" eb="7">
      <t>ホウジン</t>
    </rPh>
    <rPh sb="8" eb="10">
      <t>ヤマガタ</t>
    </rPh>
    <phoneticPr fontId="2"/>
  </si>
  <si>
    <t>区  分</t>
    <phoneticPr fontId="2"/>
  </si>
  <si>
    <t>　この表で、教員数及び学生数は各年5月1日現在のものです。(教員数は、講師以上です。）</t>
    <rPh sb="30" eb="32">
      <t>キョウイン</t>
    </rPh>
    <rPh sb="32" eb="33">
      <t>スウ</t>
    </rPh>
    <rPh sb="35" eb="37">
      <t>コウシ</t>
    </rPh>
    <rPh sb="37" eb="39">
      <t>イジョウ</t>
    </rPh>
    <phoneticPr fontId="2"/>
  </si>
  <si>
    <t>１５－７　大学の教員数及び学生数</t>
    <phoneticPr fontId="2"/>
  </si>
  <si>
    <t>資料　山形県教育庁総務課（山形県学校名鑑）</t>
    <rPh sb="3" eb="5">
      <t>ヤマガタ</t>
    </rPh>
    <rPh sb="5" eb="6">
      <t>ケン</t>
    </rPh>
    <rPh sb="6" eb="8">
      <t>キョウイク</t>
    </rPh>
    <rPh sb="8" eb="9">
      <t>チョウ</t>
    </rPh>
    <rPh sb="9" eb="11">
      <t>ソウム</t>
    </rPh>
    <rPh sb="11" eb="12">
      <t>カ</t>
    </rPh>
    <rPh sb="13" eb="15">
      <t>ヤマガタ</t>
    </rPh>
    <rPh sb="15" eb="16">
      <t>ケン</t>
    </rPh>
    <phoneticPr fontId="2"/>
  </si>
  <si>
    <t>工業専門</t>
    <rPh sb="0" eb="2">
      <t>コウギョウ</t>
    </rPh>
    <rPh sb="2" eb="4">
      <t>センモン</t>
    </rPh>
    <phoneticPr fontId="2"/>
  </si>
  <si>
    <t>教育・　　　　　　社会福祉専門</t>
    <rPh sb="0" eb="2">
      <t>キョウイク</t>
    </rPh>
    <rPh sb="9" eb="11">
      <t>シャカイ</t>
    </rPh>
    <rPh sb="11" eb="13">
      <t>フクシ</t>
    </rPh>
    <rPh sb="13" eb="15">
      <t>センモン</t>
    </rPh>
    <phoneticPr fontId="2"/>
  </si>
  <si>
    <t>商業実務専門</t>
    <rPh sb="4" eb="6">
      <t>センモン</t>
    </rPh>
    <phoneticPr fontId="2"/>
  </si>
  <si>
    <t>衛生専門</t>
  </si>
  <si>
    <t>医療専門</t>
  </si>
  <si>
    <t>文化教養専門</t>
  </si>
  <si>
    <t>服飾・　　　　家政専門</t>
    <rPh sb="0" eb="2">
      <t>フクショク</t>
    </rPh>
    <phoneticPr fontId="2"/>
  </si>
  <si>
    <t>※複数の過程を持つ専修学校は各専門に計上しているため、各専門の計が総数と合わない場合があります。</t>
    <rPh sb="1" eb="3">
      <t>フクスウ</t>
    </rPh>
    <rPh sb="4" eb="6">
      <t>カテイ</t>
    </rPh>
    <rPh sb="7" eb="8">
      <t>モ</t>
    </rPh>
    <rPh sb="9" eb="11">
      <t>センシュウ</t>
    </rPh>
    <rPh sb="11" eb="13">
      <t>ガッコウ</t>
    </rPh>
    <rPh sb="14" eb="17">
      <t>カクセンモン</t>
    </rPh>
    <rPh sb="18" eb="20">
      <t>ケイジョウ</t>
    </rPh>
    <rPh sb="27" eb="30">
      <t>カクセンモン</t>
    </rPh>
    <rPh sb="31" eb="32">
      <t>ケイ</t>
    </rPh>
    <rPh sb="33" eb="35">
      <t>ソウスウ</t>
    </rPh>
    <rPh sb="36" eb="37">
      <t>ア</t>
    </rPh>
    <rPh sb="40" eb="42">
      <t>バアイ</t>
    </rPh>
    <phoneticPr fontId="2"/>
  </si>
  <si>
    <t>　この表は、各年5月1日現在の数です。休校中を含みます。</t>
    <rPh sb="15" eb="16">
      <t>カズ</t>
    </rPh>
    <rPh sb="19" eb="22">
      <t>キュウコウチュウ</t>
    </rPh>
    <rPh sb="23" eb="24">
      <t>フク</t>
    </rPh>
    <phoneticPr fontId="2"/>
  </si>
  <si>
    <t>１５－８　専修学校の課程別学校数</t>
    <phoneticPr fontId="2"/>
  </si>
  <si>
    <t>　　（注）：Ｄ　無業者、不祥にはＡ～Ｃ以外、死亡を含みます。</t>
    <rPh sb="3" eb="4">
      <t>チュウ</t>
    </rPh>
    <rPh sb="8" eb="9">
      <t>ム</t>
    </rPh>
    <rPh sb="9" eb="11">
      <t>ギョウシャ</t>
    </rPh>
    <rPh sb="12" eb="14">
      <t>フショウ</t>
    </rPh>
    <rPh sb="19" eb="21">
      <t>イガイ</t>
    </rPh>
    <rPh sb="22" eb="24">
      <t>シボウ</t>
    </rPh>
    <rPh sb="25" eb="26">
      <t>フク</t>
    </rPh>
    <phoneticPr fontId="2"/>
  </si>
  <si>
    <t>　　（注）：Ｂ　専修学校等入・進学者には、公共職業・能力開発施設等入学者を含みます。</t>
    <rPh sb="3" eb="4">
      <t>チュウ</t>
    </rPh>
    <rPh sb="8" eb="10">
      <t>センシュウ</t>
    </rPh>
    <rPh sb="10" eb="12">
      <t>ガッコウ</t>
    </rPh>
    <rPh sb="12" eb="13">
      <t>トウ</t>
    </rPh>
    <rPh sb="13" eb="14">
      <t>ニュウ</t>
    </rPh>
    <rPh sb="15" eb="18">
      <t>シンガクシャ</t>
    </rPh>
    <rPh sb="21" eb="23">
      <t>コウキョウ</t>
    </rPh>
    <rPh sb="23" eb="25">
      <t>ショクギョウ</t>
    </rPh>
    <rPh sb="26" eb="28">
      <t>ノウリョク</t>
    </rPh>
    <rPh sb="28" eb="30">
      <t>カイハツ</t>
    </rPh>
    <rPh sb="30" eb="33">
      <t>シセツトウ</t>
    </rPh>
    <rPh sb="33" eb="36">
      <t>ニュウガクシャ</t>
    </rPh>
    <rPh sb="37" eb="38">
      <t>フク</t>
    </rPh>
    <phoneticPr fontId="2"/>
  </si>
  <si>
    <t>資料　山形県統計企画課（学校基本調査結果報告書）</t>
    <rPh sb="3" eb="5">
      <t>ヤマガタ</t>
    </rPh>
    <rPh sb="6" eb="8">
      <t>トウケイ</t>
    </rPh>
    <rPh sb="8" eb="10">
      <t>キカク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</si>
  <si>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</si>
  <si>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</si>
  <si>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計</t>
  </si>
  <si>
    <t>就職率（％）</t>
    <phoneticPr fontId="2"/>
  </si>
  <si>
    <t>進学率（％）</t>
    <phoneticPr fontId="2"/>
  </si>
  <si>
    <t>A及びＢのうち就職しているもの（再掲）</t>
  </si>
  <si>
    <t>Ｄ　無業者、不詳等</t>
    <rPh sb="2" eb="3">
      <t>ム</t>
    </rPh>
    <rPh sb="8" eb="9">
      <t>ナド</t>
    </rPh>
    <phoneticPr fontId="2"/>
  </si>
  <si>
    <t>Ｃ　就職者</t>
    <phoneticPr fontId="2"/>
  </si>
  <si>
    <r>
      <t xml:space="preserve">Ｂ　専修学校等入・進学者
</t>
    </r>
    <r>
      <rPr>
        <sz val="7"/>
        <rFont val="HGSｺﾞｼｯｸM"/>
        <family val="3"/>
        <charset val="128"/>
      </rPr>
      <t>（就職入・進学者を含む）</t>
    </r>
    <phoneticPr fontId="2"/>
  </si>
  <si>
    <t>Ａ　高等学校等進学者
（就職進学者を含む）</t>
    <rPh sb="2" eb="4">
      <t>コウトウ</t>
    </rPh>
    <rPh sb="4" eb="6">
      <t>ガッコウ</t>
    </rPh>
    <rPh sb="6" eb="7">
      <t>トウ</t>
    </rPh>
    <phoneticPr fontId="2"/>
  </si>
  <si>
    <t>卒  業  者  数</t>
    <phoneticPr fontId="2"/>
  </si>
  <si>
    <t>　この表は、各年3月卒業者の同年5月1日現在のものです。</t>
    <phoneticPr fontId="2"/>
  </si>
  <si>
    <t>１５－９　中学校の卒業後における進路別状況</t>
    <phoneticPr fontId="2"/>
  </si>
  <si>
    <t>　　（注）：Ｂ　専修学校等入・進学者には、公共職業・能力開発施設等入学者（含就職入学者）を含みます。</t>
    <rPh sb="3" eb="4">
      <t>チュウ</t>
    </rPh>
    <rPh sb="8" eb="10">
      <t>センシュウ</t>
    </rPh>
    <rPh sb="10" eb="12">
      <t>ガッコウ</t>
    </rPh>
    <rPh sb="12" eb="13">
      <t>トウ</t>
    </rPh>
    <rPh sb="13" eb="14">
      <t>ニュウ</t>
    </rPh>
    <rPh sb="15" eb="18">
      <t>シンガクシャ</t>
    </rPh>
    <rPh sb="21" eb="23">
      <t>コウキョウ</t>
    </rPh>
    <rPh sb="23" eb="25">
      <t>ショクギョウ</t>
    </rPh>
    <rPh sb="26" eb="28">
      <t>ノウリョク</t>
    </rPh>
    <rPh sb="28" eb="30">
      <t>カイハツ</t>
    </rPh>
    <rPh sb="30" eb="33">
      <t>シセツトウ</t>
    </rPh>
    <rPh sb="33" eb="36">
      <t>ニュウガクシャ</t>
    </rPh>
    <rPh sb="37" eb="38">
      <t>フク</t>
    </rPh>
    <rPh sb="38" eb="40">
      <t>シュウショク</t>
    </rPh>
    <rPh sb="40" eb="43">
      <t>ニュウガクシャ</t>
    </rPh>
    <rPh sb="45" eb="46">
      <t>フク</t>
    </rPh>
    <phoneticPr fontId="2"/>
  </si>
  <si>
    <t>資料　山形県統計企画課（学校基本調査結果報告書）</t>
    <rPh sb="3" eb="5">
      <t>ヤマガタ</t>
    </rPh>
    <rPh sb="6" eb="8">
      <t>トウケイ</t>
    </rPh>
    <rPh sb="8" eb="11">
      <t>キカクカ</t>
    </rPh>
    <phoneticPr fontId="2"/>
  </si>
  <si>
    <t>うち県外</t>
  </si>
  <si>
    <t>うち県外へ</t>
    <phoneticPr fontId="2"/>
  </si>
  <si>
    <t>大学等
進学率（％）</t>
    <rPh sb="0" eb="2">
      <t>ダイガク</t>
    </rPh>
    <rPh sb="2" eb="3">
      <t>トウ</t>
    </rPh>
    <phoneticPr fontId="2"/>
  </si>
  <si>
    <t>Ａ及びＢのうち就職しているもの（再掲）</t>
    <phoneticPr fontId="2"/>
  </si>
  <si>
    <t>Ｄ　一時的な仕事についた者、左記以外,不詳・死亡</t>
    <rPh sb="2" eb="5">
      <t>イチジテキ</t>
    </rPh>
    <rPh sb="6" eb="8">
      <t>シゴト</t>
    </rPh>
    <rPh sb="12" eb="13">
      <t>モノ</t>
    </rPh>
    <rPh sb="14" eb="16">
      <t>サキ</t>
    </rPh>
    <rPh sb="16" eb="18">
      <t>イガイ</t>
    </rPh>
    <rPh sb="22" eb="24">
      <t>シボウ</t>
    </rPh>
    <phoneticPr fontId="2"/>
  </si>
  <si>
    <t>Ｃ　就  職  者</t>
    <phoneticPr fontId="2"/>
  </si>
  <si>
    <t>Ｂ　専修学校等入・進学者（就職入・進学者を含む）</t>
    <phoneticPr fontId="2"/>
  </si>
  <si>
    <t>Ａ　大学等進学者（就職進学者を含む）</t>
    <rPh sb="2" eb="4">
      <t>ダイガク</t>
    </rPh>
    <rPh sb="4" eb="5">
      <t>トウ</t>
    </rPh>
    <phoneticPr fontId="2"/>
  </si>
  <si>
    <t>卒  業  者  総  数</t>
    <phoneticPr fontId="2"/>
  </si>
  <si>
    <t>　この表は、生活の本拠地（親元）とした山形市分であり、各年3月卒業者の同年5月1日現在のものです。</t>
    <phoneticPr fontId="2"/>
  </si>
  <si>
    <t>１５－１０　高等学校の卒業後における進路別状況</t>
    <phoneticPr fontId="2"/>
  </si>
  <si>
    <t>保育、            予備校</t>
    <phoneticPr fontId="2"/>
  </si>
  <si>
    <t>建設、工業　　　歯科技工士</t>
    <phoneticPr fontId="2"/>
  </si>
  <si>
    <t>商業　　　　　　経理　　　　英会話</t>
    <phoneticPr fontId="2"/>
  </si>
  <si>
    <t>理容、美容　　　調理、生活　　　　芸術</t>
    <phoneticPr fontId="2"/>
  </si>
  <si>
    <t>看護師　　　　　准看護師　　　保健師</t>
    <rPh sb="2" eb="3">
      <t>シ</t>
    </rPh>
    <phoneticPr fontId="2"/>
  </si>
  <si>
    <t>自動車</t>
  </si>
  <si>
    <t>和裁、洋裁　　　　　編物、手芸</t>
    <phoneticPr fontId="2"/>
  </si>
  <si>
    <t>総数</t>
    <phoneticPr fontId="2"/>
  </si>
  <si>
    <t>　なお、休校中の学校は含みません。</t>
    <rPh sb="4" eb="7">
      <t>キュウコウチュウ</t>
    </rPh>
    <rPh sb="8" eb="10">
      <t>ガッコウ</t>
    </rPh>
    <rPh sb="11" eb="12">
      <t>フク</t>
    </rPh>
    <phoneticPr fontId="2"/>
  </si>
  <si>
    <t>　この表は、各年5月1日現在の表です。</t>
    <phoneticPr fontId="2"/>
  </si>
  <si>
    <t>１５－１１　各種学校の課程別学校数</t>
    <phoneticPr fontId="2"/>
  </si>
  <si>
    <t>資料　市教育委員会スポーツ保健課</t>
    <rPh sb="13" eb="15">
      <t>ホケン</t>
    </rPh>
    <rPh sb="15" eb="16">
      <t>カ</t>
    </rPh>
    <phoneticPr fontId="2"/>
  </si>
  <si>
    <t>県平均(30年度)</t>
    <rPh sb="6" eb="7">
      <t>ネン</t>
    </rPh>
    <rPh sb="7" eb="8">
      <t>ド</t>
    </rPh>
    <phoneticPr fontId="2"/>
  </si>
  <si>
    <t>全国平均(30年度)</t>
    <rPh sb="7" eb="8">
      <t>ネン</t>
    </rPh>
    <rPh sb="8" eb="9">
      <t>ド</t>
    </rPh>
    <phoneticPr fontId="2"/>
  </si>
  <si>
    <t xml:space="preserve"> </t>
  </si>
  <si>
    <t>平成26年度</t>
    <rPh sb="0" eb="1">
      <t>ヘイセイ</t>
    </rPh>
    <rPh sb="4" eb="5">
      <t>ド</t>
    </rPh>
    <phoneticPr fontId="18"/>
  </si>
  <si>
    <t>体重（㎏）</t>
    <phoneticPr fontId="2"/>
  </si>
  <si>
    <t>全国平均(30年度)</t>
    <rPh sb="0" eb="2">
      <t>ゼンコク</t>
    </rPh>
    <phoneticPr fontId="2"/>
  </si>
  <si>
    <t>身長（㎝）</t>
    <phoneticPr fontId="2"/>
  </si>
  <si>
    <t>１４歳</t>
  </si>
  <si>
    <t>１３歳</t>
  </si>
  <si>
    <t>１２歳</t>
  </si>
  <si>
    <t>１１歳</t>
  </si>
  <si>
    <t>１０歳</t>
  </si>
  <si>
    <t>９歳</t>
  </si>
  <si>
    <t>８歳</t>
  </si>
  <si>
    <t>７歳</t>
    <phoneticPr fontId="2"/>
  </si>
  <si>
    <t>６歳</t>
    <phoneticPr fontId="2"/>
  </si>
  <si>
    <t>中学校</t>
    <phoneticPr fontId="2"/>
  </si>
  <si>
    <t>小学校</t>
    <phoneticPr fontId="2"/>
  </si>
  <si>
    <t>女子</t>
    <phoneticPr fontId="2"/>
  </si>
  <si>
    <t>男子</t>
    <phoneticPr fontId="2"/>
  </si>
  <si>
    <t>　この表の数値は、市立の小・中学校の平均です。法改正により、平成28年度より座高の調査が廃止されました。</t>
    <rPh sb="3" eb="4">
      <t>ヒョウ</t>
    </rPh>
    <rPh sb="5" eb="7">
      <t>スウチ</t>
    </rPh>
    <rPh sb="9" eb="11">
      <t>シリツ</t>
    </rPh>
    <rPh sb="12" eb="13">
      <t>ショウ</t>
    </rPh>
    <rPh sb="14" eb="17">
      <t>チュウガッコウ</t>
    </rPh>
    <rPh sb="18" eb="20">
      <t>ヘイキン</t>
    </rPh>
    <rPh sb="23" eb="26">
      <t>ホウカイセイ</t>
    </rPh>
    <rPh sb="30" eb="32">
      <t>ヘイセイ</t>
    </rPh>
    <rPh sb="34" eb="35">
      <t>ネン</t>
    </rPh>
    <rPh sb="35" eb="36">
      <t>ド</t>
    </rPh>
    <rPh sb="38" eb="40">
      <t>ザコウ</t>
    </rPh>
    <rPh sb="41" eb="43">
      <t>チョウサ</t>
    </rPh>
    <rPh sb="44" eb="46">
      <t>ハイシ</t>
    </rPh>
    <phoneticPr fontId="2"/>
  </si>
  <si>
    <t>１５－１２　児童、生徒の平均体位</t>
    <rPh sb="6" eb="8">
      <t>ジドウ</t>
    </rPh>
    <rPh sb="9" eb="11">
      <t>セイト</t>
    </rPh>
    <rPh sb="12" eb="14">
      <t>ヘイキン</t>
    </rPh>
    <rPh sb="14" eb="16">
      <t>タイイ</t>
    </rPh>
    <phoneticPr fontId="2"/>
  </si>
  <si>
    <t>資料　市教育委員会社会教育青少年課</t>
    <rPh sb="13" eb="16">
      <t>セイショウネン</t>
    </rPh>
    <phoneticPr fontId="2"/>
  </si>
  <si>
    <t>平成26年度</t>
    <rPh sb="0" eb="1">
      <t>ヘイセイ</t>
    </rPh>
    <rPh sb="4" eb="5">
      <t>ド</t>
    </rPh>
    <phoneticPr fontId="20"/>
  </si>
  <si>
    <t>その他</t>
  </si>
  <si>
    <t>高齢者</t>
  </si>
  <si>
    <t>女  性</t>
    <phoneticPr fontId="2"/>
  </si>
  <si>
    <t>成  人</t>
    <phoneticPr fontId="2"/>
  </si>
  <si>
    <t>青  年</t>
    <phoneticPr fontId="2"/>
  </si>
  <si>
    <t>少  年</t>
    <phoneticPr fontId="2"/>
  </si>
  <si>
    <t>計</t>
    <rPh sb="0" eb="1">
      <t>ケイ</t>
    </rPh>
    <phoneticPr fontId="2"/>
  </si>
  <si>
    <t>貸館事業</t>
    <rPh sb="0" eb="1">
      <t>カ</t>
    </rPh>
    <rPh sb="1" eb="2">
      <t>カン</t>
    </rPh>
    <phoneticPr fontId="2"/>
  </si>
  <si>
    <t>公　　　民　　　館　　　事　　　業</t>
    <rPh sb="0" eb="9">
      <t>コウミンカン</t>
    </rPh>
    <rPh sb="12" eb="17">
      <t>ジギョウ</t>
    </rPh>
    <phoneticPr fontId="2"/>
  </si>
  <si>
    <t>総　数</t>
  </si>
  <si>
    <t>館　数</t>
  </si>
  <si>
    <t>区　分</t>
    <rPh sb="0" eb="1">
      <t>ク</t>
    </rPh>
    <rPh sb="2" eb="3">
      <t>ブン</t>
    </rPh>
    <phoneticPr fontId="2"/>
  </si>
  <si>
    <t>１５－１３　市立公民館の利用者数</t>
    <phoneticPr fontId="2"/>
  </si>
  <si>
    <t>資料　市少年自然の家</t>
  </si>
  <si>
    <t>延人数</t>
  </si>
  <si>
    <t>実人数</t>
  </si>
  <si>
    <t>主催事業･その他</t>
    <phoneticPr fontId="2"/>
  </si>
  <si>
    <t>こども会等</t>
    <phoneticPr fontId="2"/>
  </si>
  <si>
    <t>学　校</t>
    <phoneticPr fontId="2"/>
  </si>
  <si>
    <t>１５－１４　少年自然の家の利用者数</t>
    <phoneticPr fontId="2"/>
  </si>
  <si>
    <t>資料　山形大学附属博物館、山形県立博物館、市企画調整部文化振興課、市教育委員会社会教育青少年課</t>
    <rPh sb="3" eb="4">
      <t>ヤマ</t>
    </rPh>
    <rPh sb="4" eb="5">
      <t>ガタ</t>
    </rPh>
    <rPh sb="5" eb="7">
      <t>ダイガク</t>
    </rPh>
    <rPh sb="7" eb="9">
      <t>フゾク</t>
    </rPh>
    <rPh sb="9" eb="11">
      <t>ハクブツ</t>
    </rPh>
    <rPh sb="11" eb="12">
      <t>カン</t>
    </rPh>
    <rPh sb="13" eb="15">
      <t>ヤマガタ</t>
    </rPh>
    <rPh sb="15" eb="17">
      <t>ケンリツ</t>
    </rPh>
    <rPh sb="17" eb="20">
      <t>ハクブツカン</t>
    </rPh>
    <rPh sb="21" eb="22">
      <t>シ</t>
    </rPh>
    <rPh sb="22" eb="24">
      <t>キカク</t>
    </rPh>
    <rPh sb="24" eb="26">
      <t>チョウセイ</t>
    </rPh>
    <rPh sb="26" eb="27">
      <t>ブ</t>
    </rPh>
    <rPh sb="29" eb="31">
      <t>シンコウ</t>
    </rPh>
    <rPh sb="33" eb="34">
      <t>シ</t>
    </rPh>
    <rPh sb="34" eb="36">
      <t>キョウイク</t>
    </rPh>
    <rPh sb="36" eb="39">
      <t>イインカイ</t>
    </rPh>
    <rPh sb="39" eb="41">
      <t>シャカイ</t>
    </rPh>
    <rPh sb="41" eb="43">
      <t>キョウイク</t>
    </rPh>
    <rPh sb="43" eb="46">
      <t>セイショウネン</t>
    </rPh>
    <rPh sb="46" eb="47">
      <t>カ</t>
    </rPh>
    <phoneticPr fontId="2"/>
  </si>
  <si>
    <t>山寺芭蕉　　　記念館</t>
    <rPh sb="0" eb="2">
      <t>ヤマデラ</t>
    </rPh>
    <rPh sb="2" eb="4">
      <t>バショウ</t>
    </rPh>
    <phoneticPr fontId="2"/>
  </si>
  <si>
    <t>清風荘</t>
  </si>
  <si>
    <t>山  形　　　　　美術館</t>
    <phoneticPr fontId="2"/>
  </si>
  <si>
    <t>最上義光　　　歴史館</t>
    <phoneticPr fontId="2"/>
  </si>
  <si>
    <t>山寺芭蕉　　　記念館</t>
    <phoneticPr fontId="2"/>
  </si>
  <si>
    <t>郷土館</t>
  </si>
  <si>
    <t>教  育　　　　　資料館</t>
    <phoneticPr fontId="2"/>
  </si>
  <si>
    <t>県　立　　　　　博物館</t>
    <phoneticPr fontId="2"/>
  </si>
  <si>
    <t>山大附属　　　博物館</t>
    <rPh sb="2" eb="4">
      <t>フゾク</t>
    </rPh>
    <phoneticPr fontId="2"/>
  </si>
  <si>
    <t>民  営</t>
    <phoneticPr fontId="2"/>
  </si>
  <si>
    <t>市　立</t>
  </si>
  <si>
    <t>県　立　</t>
  </si>
  <si>
    <t>国　立</t>
  </si>
  <si>
    <t>研修者等数</t>
  </si>
  <si>
    <t>展　  示  　観  　覧  　者  　数　</t>
    <phoneticPr fontId="2"/>
  </si>
  <si>
    <t>１５－１５　文化施設の利用者数</t>
    <phoneticPr fontId="2"/>
  </si>
  <si>
    <t>資料　市教育委員会社会教育青少年課</t>
    <rPh sb="8" eb="9">
      <t>カイ</t>
    </rPh>
    <rPh sb="9" eb="11">
      <t>シャカイ</t>
    </rPh>
    <rPh sb="11" eb="13">
      <t>キョウイク</t>
    </rPh>
    <rPh sb="13" eb="16">
      <t>セイショウネン</t>
    </rPh>
    <phoneticPr fontId="2"/>
  </si>
  <si>
    <t>無形文化財保持者</t>
  </si>
  <si>
    <t>0</t>
  </si>
  <si>
    <t>有形民俗文化財</t>
  </si>
  <si>
    <t>無形民俗文化財</t>
  </si>
  <si>
    <t>天然記念物</t>
    <phoneticPr fontId="2"/>
  </si>
  <si>
    <t>名　　　勝</t>
    <phoneticPr fontId="2"/>
  </si>
  <si>
    <t>史　　　跡</t>
    <phoneticPr fontId="2"/>
  </si>
  <si>
    <t>歴史資料</t>
    <rPh sb="0" eb="1">
      <t>レキ</t>
    </rPh>
    <rPh sb="1" eb="2">
      <t>シ</t>
    </rPh>
    <phoneticPr fontId="2"/>
  </si>
  <si>
    <t>考古資料</t>
    <phoneticPr fontId="2"/>
  </si>
  <si>
    <t>書跡 ･ 典籍</t>
    <phoneticPr fontId="2"/>
  </si>
  <si>
    <t>工芸品</t>
    <phoneticPr fontId="2"/>
  </si>
  <si>
    <t>絵画</t>
    <phoneticPr fontId="2"/>
  </si>
  <si>
    <t>彫刻</t>
    <phoneticPr fontId="2"/>
  </si>
  <si>
    <t>建造物</t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</si>
  <si>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</si>
  <si>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国指定文化財</t>
  </si>
  <si>
    <t>県指定文化財</t>
  </si>
  <si>
    <t>市指定文化財</t>
  </si>
  <si>
    <t>　この表は、各年度末のものです。</t>
    <phoneticPr fontId="2"/>
  </si>
  <si>
    <t>１５－１６　指定文化財</t>
    <phoneticPr fontId="2"/>
  </si>
  <si>
    <t>資料　山形市民会館</t>
    <rPh sb="3" eb="5">
      <t>ヤマガタ</t>
    </rPh>
    <phoneticPr fontId="2"/>
  </si>
  <si>
    <t>入場者数</t>
  </si>
  <si>
    <t>件数</t>
    <rPh sb="0" eb="2">
      <t>ケンスウ</t>
    </rPh>
    <phoneticPr fontId="2"/>
  </si>
  <si>
    <t>リハーサル室</t>
  </si>
  <si>
    <t>会議室</t>
  </si>
  <si>
    <t>展示室</t>
  </si>
  <si>
    <t>小ホール</t>
  </si>
  <si>
    <t>大ホール</t>
  </si>
  <si>
    <t>１５－１７　市民会館の利用状況</t>
    <phoneticPr fontId="2"/>
  </si>
  <si>
    <t>資料　山形県文化振興・文化財活用課（県民文化館活用推進室）</t>
    <phoneticPr fontId="2"/>
  </si>
  <si>
    <t>日 数</t>
    <rPh sb="0" eb="1">
      <t>ヒ</t>
    </rPh>
    <rPh sb="2" eb="3">
      <t>カズ</t>
    </rPh>
    <phoneticPr fontId="2"/>
  </si>
  <si>
    <t>地下講堂</t>
  </si>
  <si>
    <t>　総数は、延べ数となります。</t>
    <rPh sb="1" eb="3">
      <t>ソウスウ</t>
    </rPh>
    <rPh sb="5" eb="8">
      <t>ノベスウ</t>
    </rPh>
    <phoneticPr fontId="2"/>
  </si>
  <si>
    <t>１５－１８　県民会館の利用状況</t>
    <phoneticPr fontId="2"/>
  </si>
  <si>
    <t>　　　※会議室・シャワー室の利用人数は含まれておりません。</t>
    <rPh sb="4" eb="7">
      <t>カイギシツ</t>
    </rPh>
    <rPh sb="12" eb="13">
      <t>シツ</t>
    </rPh>
    <rPh sb="14" eb="16">
      <t>リヨウ</t>
    </rPh>
    <rPh sb="16" eb="17">
      <t>ニン</t>
    </rPh>
    <rPh sb="17" eb="18">
      <t>スウ</t>
    </rPh>
    <rPh sb="19" eb="20">
      <t>フク</t>
    </rPh>
    <phoneticPr fontId="2"/>
  </si>
  <si>
    <t>資料　市教育委員会スポーツ保健課</t>
    <phoneticPr fontId="2"/>
  </si>
  <si>
    <t>陸上競技場</t>
    <phoneticPr fontId="2"/>
  </si>
  <si>
    <t>武道場</t>
  </si>
  <si>
    <t>体育館</t>
  </si>
  <si>
    <t>南石関グラウンド・ゴルフ場</t>
    <rPh sb="0" eb="1">
      <t>ミナミ</t>
    </rPh>
    <rPh sb="1" eb="3">
      <t>イシゼキ</t>
    </rPh>
    <rPh sb="12" eb="13">
      <t>ジョウ</t>
    </rPh>
    <phoneticPr fontId="2"/>
  </si>
  <si>
    <t>蔵王ジャンプ台</t>
    <rPh sb="0" eb="2">
      <t>ザオウ</t>
    </rPh>
    <rPh sb="6" eb="7">
      <t>ダイ</t>
    </rPh>
    <phoneticPr fontId="2"/>
  </si>
  <si>
    <t>沼の辺
体育館</t>
    <rPh sb="0" eb="1">
      <t>ヌマ</t>
    </rPh>
    <rPh sb="2" eb="3">
      <t>ベ</t>
    </rPh>
    <rPh sb="4" eb="7">
      <t>タイイクカン</t>
    </rPh>
    <phoneticPr fontId="2"/>
  </si>
  <si>
    <t>蔵  王　　　　　体育館</t>
    <phoneticPr fontId="2"/>
  </si>
  <si>
    <r>
      <t>流通センター</t>
    </r>
    <r>
      <rPr>
        <sz val="9"/>
        <rFont val="HGSｺﾞｼｯｸM"/>
        <family val="3"/>
        <charset val="128"/>
      </rPr>
      <t>庭球場</t>
    </r>
    <phoneticPr fontId="2"/>
  </si>
  <si>
    <r>
      <t>流通センター</t>
    </r>
    <r>
      <rPr>
        <sz val="9"/>
        <rFont val="HGSｺﾞｼｯｸM"/>
        <family val="3"/>
        <charset val="128"/>
      </rPr>
      <t>野球場</t>
    </r>
    <phoneticPr fontId="2"/>
  </si>
  <si>
    <t>江  南　　　　　体育館</t>
    <phoneticPr fontId="2"/>
  </si>
  <si>
    <t>福  祉　　　　　体育館</t>
    <phoneticPr fontId="2"/>
  </si>
  <si>
    <t>南  部　　　　　体育館</t>
    <phoneticPr fontId="2"/>
  </si>
  <si>
    <t>立谷川　　　　　運動広場</t>
    <phoneticPr fontId="2"/>
  </si>
  <si>
    <t>西  部　　　　　庭球場</t>
    <phoneticPr fontId="2"/>
  </si>
  <si>
    <t>西  部　　　　　運動広場</t>
    <phoneticPr fontId="2"/>
  </si>
  <si>
    <t>鋳物町　　　　　庭球場</t>
    <phoneticPr fontId="2"/>
  </si>
  <si>
    <t>鋳物町　　　　　運動広場</t>
    <phoneticPr fontId="2"/>
  </si>
  <si>
    <t>球技場</t>
    <rPh sb="0" eb="3">
      <t>キュウギジョウ</t>
    </rPh>
    <phoneticPr fontId="2"/>
  </si>
  <si>
    <t>弓道場　　　　　入場者数</t>
    <phoneticPr fontId="2"/>
  </si>
  <si>
    <t>ソフト　　　　　　ボール場</t>
    <phoneticPr fontId="2"/>
  </si>
  <si>
    <t>野球場</t>
  </si>
  <si>
    <t>県　　　              営</t>
    <phoneticPr fontId="2"/>
  </si>
  <si>
    <t>市　　　　　　　　　　　　　　            営</t>
    <phoneticPr fontId="2"/>
  </si>
  <si>
    <t>（人）</t>
    <rPh sb="1" eb="2">
      <t>ニン</t>
    </rPh>
    <phoneticPr fontId="2"/>
  </si>
  <si>
    <t>１５－１９　市・県営体育施設の利用状況</t>
    <phoneticPr fontId="2"/>
  </si>
  <si>
    <t>北
市民プール</t>
    <phoneticPr fontId="2"/>
  </si>
  <si>
    <t>みなみ
市民プール</t>
    <phoneticPr fontId="2"/>
  </si>
  <si>
    <t>１５－２０　市民プールの利用者数</t>
    <phoneticPr fontId="2"/>
  </si>
  <si>
    <t>　　　※分室（その他）は平成２２年４月１日から廃止となりました。</t>
    <rPh sb="4" eb="6">
      <t>ブンシツ</t>
    </rPh>
    <rPh sb="9" eb="10">
      <t>タ</t>
    </rPh>
    <rPh sb="12" eb="14">
      <t>ヘイセイ</t>
    </rPh>
    <rPh sb="16" eb="17">
      <t>ネン</t>
    </rPh>
    <rPh sb="18" eb="19">
      <t>ツキ</t>
    </rPh>
    <rPh sb="20" eb="21">
      <t>ニチ</t>
    </rPh>
    <rPh sb="23" eb="25">
      <t>ハイシ</t>
    </rPh>
    <phoneticPr fontId="2"/>
  </si>
  <si>
    <t>資料　市立図書館</t>
  </si>
  <si>
    <t>平成26年度</t>
    <rPh sb="0" eb="1">
      <t>ヘイセイ</t>
    </rPh>
    <rPh sb="4" eb="5">
      <t>ド</t>
    </rPh>
    <phoneticPr fontId="22"/>
  </si>
  <si>
    <t>貸出冊数</t>
  </si>
  <si>
    <t>貸出者数</t>
  </si>
  <si>
    <t>分館数</t>
  </si>
  <si>
    <t>そ  の  他</t>
    <phoneticPr fontId="2"/>
  </si>
  <si>
    <t>分    　館</t>
    <phoneticPr fontId="2"/>
  </si>
  <si>
    <t>本    　館</t>
    <phoneticPr fontId="2"/>
  </si>
  <si>
    <t>総    　数</t>
    <phoneticPr fontId="2"/>
  </si>
  <si>
    <t>蔵書数</t>
  </si>
  <si>
    <t>登録者数</t>
  </si>
  <si>
    <t>１５－２１　市立図書館の利用状況</t>
    <phoneticPr fontId="2"/>
  </si>
  <si>
    <t>資料　市教育委員会スポーツ保健課</t>
    <rPh sb="3" eb="4">
      <t>シ</t>
    </rPh>
    <rPh sb="4" eb="6">
      <t>キョウイク</t>
    </rPh>
    <rPh sb="6" eb="9">
      <t>イインカイ</t>
    </rPh>
    <rPh sb="13" eb="15">
      <t>ホケン</t>
    </rPh>
    <rPh sb="15" eb="16">
      <t>カ</t>
    </rPh>
    <phoneticPr fontId="2"/>
  </si>
  <si>
    <t>野球場</t>
    <rPh sb="0" eb="3">
      <t>ヤキュウジョウ</t>
    </rPh>
    <phoneticPr fontId="2"/>
  </si>
  <si>
    <t>多用途広場</t>
    <rPh sb="0" eb="1">
      <t>タ</t>
    </rPh>
    <phoneticPr fontId="2"/>
  </si>
  <si>
    <t>プール屋内</t>
    <phoneticPr fontId="2"/>
  </si>
  <si>
    <t>プール屋外</t>
    <phoneticPr fontId="2"/>
  </si>
  <si>
    <t>テニスコート</t>
    <phoneticPr fontId="2"/>
  </si>
  <si>
    <t>スケート場</t>
    <phoneticPr fontId="2"/>
  </si>
  <si>
    <t>弓道場</t>
  </si>
  <si>
    <t>第二体育館</t>
    <phoneticPr fontId="2"/>
  </si>
  <si>
    <t>第一体育館</t>
    <phoneticPr fontId="2"/>
  </si>
  <si>
    <t>１５－２２　総合スポーツセンターの利用者数</t>
    <phoneticPr fontId="2"/>
  </si>
  <si>
    <t>　　　※貸出者数は、実人数であり、館内及び館外貸出者数の合計となります。</t>
    <rPh sb="4" eb="6">
      <t>カシダシ</t>
    </rPh>
    <rPh sb="6" eb="7">
      <t>シャ</t>
    </rPh>
    <rPh sb="7" eb="8">
      <t>スウ</t>
    </rPh>
    <rPh sb="10" eb="11">
      <t>ジツ</t>
    </rPh>
    <rPh sb="11" eb="13">
      <t>ニンズウ</t>
    </rPh>
    <rPh sb="17" eb="19">
      <t>カンナイ</t>
    </rPh>
    <rPh sb="19" eb="20">
      <t>オヨ</t>
    </rPh>
    <rPh sb="21" eb="22">
      <t>ヤカタ</t>
    </rPh>
    <rPh sb="22" eb="23">
      <t>ソト</t>
    </rPh>
    <rPh sb="23" eb="24">
      <t>カ</t>
    </rPh>
    <rPh sb="24" eb="25">
      <t>ダ</t>
    </rPh>
    <rPh sb="25" eb="26">
      <t>シャ</t>
    </rPh>
    <rPh sb="26" eb="27">
      <t>スウ</t>
    </rPh>
    <rPh sb="28" eb="30">
      <t>ゴウケイ</t>
    </rPh>
    <phoneticPr fontId="2"/>
  </si>
  <si>
    <t>資料　県立図書館</t>
  </si>
  <si>
    <t>本　　      館</t>
    <phoneticPr fontId="2"/>
  </si>
  <si>
    <t>１５－２３　県立図書館の利用状況</t>
    <phoneticPr fontId="2"/>
  </si>
  <si>
    <t>令和元年山形市統計書</t>
    <rPh sb="0" eb="1">
      <t>レイ</t>
    </rPh>
    <rPh sb="1" eb="2">
      <t>ワ</t>
    </rPh>
    <rPh sb="2" eb="4">
      <t>ガンネン</t>
    </rPh>
    <rPh sb="4" eb="7">
      <t>ヤマガタシ</t>
    </rPh>
    <rPh sb="7" eb="10">
      <t>トウケイショ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</si>
</sst>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#,###,###,##0;&quot;-&quot;##,###,###,##0"/>
    <numFmt numFmtId="177" formatCode="##,###,###,##0;&quot;-&quot;#,###,###,##0"/>
    <numFmt numFmtId="178" formatCode="#,##0.0;[Red]\-#,##0.0"/>
    <numFmt numFmtId="179" formatCode="#,##0_);[Red]\(#,##0\)"/>
    <numFmt numFmtId="180" formatCode="_ * #,##0_);_ * \(#,##0\);_ * &quot;-&quot;_ ;_ @_ "/>
    <numFmt numFmtId="181" formatCode="0_);[Red]\(0\)"/>
  </numFmts>
  <fonts count="2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HGSｺﾞｼｯｸM"/>
      <family val="3"/>
      <charset val="128"/>
    </font>
    <font>
      <sz val="6"/>
      <name val="ＭＳ Ｐ明朝"/>
      <family val="1"/>
      <charset val="128"/>
    </font>
    <font>
      <sz val="9"/>
      <color indexed="8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8"/>
      <name val="HGSｺﾞｼｯｸM"/>
      <family val="3"/>
      <charset val="128"/>
    </font>
    <font>
      <b/>
      <sz val="9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0"/>
      <name val="HGSｺﾞｼｯｸM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color theme="1"/>
      <name val="HGSｺﾞｼｯｸM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22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389">
    <xf numFmtId="0" fontId="0" fillId="0" borderId="0" xfId="0">
      <alignment vertical="center"/>
    </xf>
    <xf numFmtId="0" fontId="5" fillId="0" borderId="0" xfId="2" applyFont="1"/>
    <xf numFmtId="0" fontId="5" fillId="0" borderId="0" xfId="2" applyFont="1" applyBorder="1"/>
    <xf numFmtId="0" fontId="5" fillId="0" borderId="2" xfId="2" applyFont="1" applyBorder="1"/>
    <xf numFmtId="0" fontId="5" fillId="0" borderId="3" xfId="2" applyFont="1" applyBorder="1"/>
    <xf numFmtId="176" fontId="5" fillId="0" borderId="0" xfId="2" applyNumberFormat="1" applyFont="1" applyAlignment="1">
      <alignment vertical="center"/>
    </xf>
    <xf numFmtId="0" fontId="5" fillId="0" borderId="4" xfId="2" applyFont="1" applyBorder="1" applyAlignment="1"/>
    <xf numFmtId="49" fontId="7" fillId="0" borderId="4" xfId="3" applyNumberFormat="1" applyFont="1" applyFill="1" applyBorder="1" applyAlignment="1">
      <alignment vertical="top"/>
    </xf>
    <xf numFmtId="176" fontId="5" fillId="0" borderId="0" xfId="2" applyNumberFormat="1" applyFont="1" applyAlignment="1">
      <alignment horizontal="right" vertical="center"/>
    </xf>
    <xf numFmtId="49" fontId="8" fillId="0" borderId="4" xfId="3" applyNumberFormat="1" applyFont="1" applyFill="1" applyBorder="1" applyAlignment="1">
      <alignment vertical="top"/>
    </xf>
    <xf numFmtId="176" fontId="7" fillId="0" borderId="0" xfId="3" applyNumberFormat="1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horizontal="right" vertical="center"/>
    </xf>
    <xf numFmtId="177" fontId="7" fillId="0" borderId="0" xfId="3" applyNumberFormat="1" applyFont="1" applyFill="1" applyBorder="1" applyAlignment="1">
      <alignment vertical="center"/>
    </xf>
    <xf numFmtId="0" fontId="5" fillId="0" borderId="5" xfId="2" applyFont="1" applyBorder="1"/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9" fillId="0" borderId="2" xfId="2" applyFont="1" applyBorder="1"/>
    <xf numFmtId="0" fontId="10" fillId="0" borderId="0" xfId="2" applyFont="1"/>
    <xf numFmtId="0" fontId="11" fillId="0" borderId="0" xfId="2" applyFont="1"/>
    <xf numFmtId="38" fontId="11" fillId="0" borderId="0" xfId="4" applyFont="1"/>
    <xf numFmtId="38" fontId="12" fillId="0" borderId="0" xfId="4" applyFont="1"/>
    <xf numFmtId="38" fontId="12" fillId="0" borderId="3" xfId="4" applyFont="1" applyBorder="1"/>
    <xf numFmtId="38" fontId="12" fillId="0" borderId="2" xfId="4" applyFont="1" applyBorder="1"/>
    <xf numFmtId="38" fontId="12" fillId="0" borderId="7" xfId="4" applyFont="1" applyBorder="1"/>
    <xf numFmtId="38" fontId="12" fillId="0" borderId="8" xfId="4" applyFont="1" applyFill="1" applyBorder="1"/>
    <xf numFmtId="38" fontId="12" fillId="0" borderId="0" xfId="4" applyFont="1" applyFill="1" applyBorder="1"/>
    <xf numFmtId="49" fontId="12" fillId="0" borderId="4" xfId="4" applyNumberFormat="1" applyFont="1" applyBorder="1" applyAlignment="1">
      <alignment horizontal="center"/>
    </xf>
    <xf numFmtId="38" fontId="12" fillId="0" borderId="0" xfId="4" applyFont="1" applyAlignment="1">
      <alignment horizontal="center"/>
    </xf>
    <xf numFmtId="38" fontId="12" fillId="0" borderId="8" xfId="4" applyFont="1" applyBorder="1" applyAlignment="1">
      <alignment horizontal="center"/>
    </xf>
    <xf numFmtId="38" fontId="12" fillId="0" borderId="0" xfId="4" applyFont="1" applyBorder="1" applyAlignment="1">
      <alignment horizontal="center"/>
    </xf>
    <xf numFmtId="38" fontId="12" fillId="0" borderId="14" xfId="4" applyFont="1" applyBorder="1" applyAlignment="1">
      <alignment horizontal="center"/>
    </xf>
    <xf numFmtId="38" fontId="12" fillId="0" borderId="0" xfId="4" applyFont="1" applyAlignment="1">
      <alignment horizontal="center" vertical="center"/>
    </xf>
    <xf numFmtId="38" fontId="12" fillId="0" borderId="13" xfId="4" applyFont="1" applyBorder="1" applyAlignment="1">
      <alignment horizontal="center" vertical="center" wrapText="1"/>
    </xf>
    <xf numFmtId="38" fontId="12" fillId="0" borderId="1" xfId="4" applyFont="1" applyBorder="1" applyAlignment="1">
      <alignment horizontal="center" vertical="center"/>
    </xf>
    <xf numFmtId="38" fontId="5" fillId="0" borderId="0" xfId="4" applyFont="1"/>
    <xf numFmtId="178" fontId="5" fillId="0" borderId="0" xfId="4" applyNumberFormat="1" applyFont="1"/>
    <xf numFmtId="38" fontId="13" fillId="0" borderId="0" xfId="4" applyFont="1"/>
    <xf numFmtId="38" fontId="11" fillId="0" borderId="0" xfId="4" applyFont="1" applyFill="1"/>
    <xf numFmtId="38" fontId="12" fillId="0" borderId="0" xfId="4" applyFont="1" applyFill="1"/>
    <xf numFmtId="38" fontId="12" fillId="0" borderId="0" xfId="4" applyFont="1" applyFill="1" applyAlignment="1">
      <alignment vertical="top"/>
    </xf>
    <xf numFmtId="38" fontId="12" fillId="0" borderId="0" xfId="4" applyFont="1" applyFill="1" applyBorder="1" applyAlignment="1">
      <alignment vertical="top"/>
    </xf>
    <xf numFmtId="38" fontId="12" fillId="0" borderId="2" xfId="4" applyFont="1" applyFill="1" applyBorder="1" applyAlignment="1">
      <alignment vertical="top"/>
    </xf>
    <xf numFmtId="38" fontId="12" fillId="0" borderId="2" xfId="4" applyFont="1" applyFill="1" applyBorder="1" applyAlignment="1">
      <alignment horizontal="right" vertical="top"/>
    </xf>
    <xf numFmtId="38" fontId="12" fillId="0" borderId="3" xfId="4" applyFont="1" applyFill="1" applyBorder="1" applyAlignment="1">
      <alignment vertical="top"/>
    </xf>
    <xf numFmtId="38" fontId="14" fillId="0" borderId="2" xfId="4" applyFont="1" applyFill="1" applyBorder="1" applyAlignment="1">
      <alignment horizontal="right" vertical="center"/>
    </xf>
    <xf numFmtId="38" fontId="12" fillId="0" borderId="0" xfId="4" applyFont="1" applyFill="1" applyBorder="1" applyAlignment="1"/>
    <xf numFmtId="38" fontId="12" fillId="0" borderId="0" xfId="4" applyFont="1" applyFill="1" applyBorder="1" applyAlignment="1">
      <alignment horizontal="right"/>
    </xf>
    <xf numFmtId="38" fontId="14" fillId="0" borderId="4" xfId="4" applyFont="1" applyFill="1" applyBorder="1" applyAlignment="1">
      <alignment horizontal="right"/>
    </xf>
    <xf numFmtId="38" fontId="5" fillId="0" borderId="0" xfId="4" applyFont="1" applyFill="1" applyBorder="1" applyAlignment="1"/>
    <xf numFmtId="38" fontId="12" fillId="0" borderId="4" xfId="4" applyFont="1" applyFill="1" applyBorder="1" applyAlignment="1">
      <alignment horizontal="center"/>
    </xf>
    <xf numFmtId="38" fontId="12" fillId="0" borderId="0" xfId="4" applyFont="1" applyFill="1" applyAlignment="1">
      <alignment horizontal="center"/>
    </xf>
    <xf numFmtId="38" fontId="12" fillId="0" borderId="0" xfId="4" applyFont="1" applyFill="1" applyAlignment="1">
      <alignment horizontal="center" vertical="center"/>
    </xf>
    <xf numFmtId="38" fontId="12" fillId="0" borderId="1" xfId="4" applyFont="1" applyFill="1" applyBorder="1" applyAlignment="1">
      <alignment horizontal="center" vertical="center"/>
    </xf>
    <xf numFmtId="38" fontId="12" fillId="0" borderId="0" xfId="4" applyFont="1" applyFill="1" applyAlignment="1">
      <alignment vertical="center"/>
    </xf>
    <xf numFmtId="38" fontId="11" fillId="0" borderId="0" xfId="4" applyFont="1" applyFill="1" applyBorder="1"/>
    <xf numFmtId="38" fontId="5" fillId="0" borderId="0" xfId="4" applyFont="1" applyFill="1"/>
    <xf numFmtId="38" fontId="13" fillId="0" borderId="0" xfId="4" applyFont="1" applyFill="1"/>
    <xf numFmtId="38" fontId="11" fillId="0" borderId="0" xfId="4" applyFont="1" applyFill="1" applyAlignment="1">
      <alignment vertical="top"/>
    </xf>
    <xf numFmtId="38" fontId="12" fillId="0" borderId="2" xfId="4" applyFont="1" applyFill="1" applyBorder="1" applyAlignment="1"/>
    <xf numFmtId="38" fontId="12" fillId="0" borderId="3" xfId="4" applyFont="1" applyFill="1" applyBorder="1" applyAlignment="1"/>
    <xf numFmtId="38" fontId="5" fillId="0" borderId="2" xfId="4" applyFont="1" applyFill="1" applyBorder="1" applyAlignment="1">
      <alignment horizontal="center"/>
    </xf>
    <xf numFmtId="38" fontId="11" fillId="0" borderId="0" xfId="4" applyFont="1" applyFill="1" applyAlignment="1">
      <alignment vertical="center"/>
    </xf>
    <xf numFmtId="38" fontId="5" fillId="0" borderId="4" xfId="4" applyFont="1" applyFill="1" applyBorder="1" applyAlignment="1">
      <alignment horizontal="center"/>
    </xf>
    <xf numFmtId="38" fontId="12" fillId="0" borderId="8" xfId="4" applyFont="1" applyFill="1" applyBorder="1" applyAlignment="1"/>
    <xf numFmtId="38" fontId="12" fillId="0" borderId="8" xfId="4" applyFont="1" applyFill="1" applyBorder="1" applyAlignment="1">
      <alignment horizontal="center" vertical="center"/>
    </xf>
    <xf numFmtId="0" fontId="11" fillId="0" borderId="0" xfId="2" applyFont="1" applyFill="1"/>
    <xf numFmtId="0" fontId="11" fillId="0" borderId="0" xfId="2" applyFont="1" applyFill="1" applyBorder="1"/>
    <xf numFmtId="38" fontId="11" fillId="0" borderId="0" xfId="2" applyNumberFormat="1" applyFont="1" applyFill="1"/>
    <xf numFmtId="0" fontId="12" fillId="0" borderId="0" xfId="2" applyFont="1" applyFill="1"/>
    <xf numFmtId="38" fontId="12" fillId="0" borderId="2" xfId="4" applyFont="1" applyFill="1" applyBorder="1"/>
    <xf numFmtId="38" fontId="12" fillId="0" borderId="3" xfId="4" applyFont="1" applyFill="1" applyBorder="1"/>
    <xf numFmtId="38" fontId="12" fillId="0" borderId="2" xfId="4" applyFont="1" applyFill="1" applyBorder="1" applyAlignment="1">
      <alignment horizontal="right"/>
    </xf>
    <xf numFmtId="38" fontId="12" fillId="0" borderId="5" xfId="4" applyFont="1" applyFill="1" applyBorder="1" applyAlignment="1">
      <alignment horizontal="center"/>
    </xf>
    <xf numFmtId="0" fontId="11" fillId="0" borderId="0" xfId="2" applyFont="1" applyFill="1" applyAlignment="1">
      <alignment vertical="center"/>
    </xf>
    <xf numFmtId="0" fontId="5" fillId="0" borderId="0" xfId="2" applyFont="1" applyFill="1"/>
    <xf numFmtId="0" fontId="11" fillId="0" borderId="0" xfId="2" applyFont="1" applyFill="1" applyAlignment="1"/>
    <xf numFmtId="0" fontId="12" fillId="0" borderId="0" xfId="2" applyFont="1" applyFill="1" applyAlignment="1"/>
    <xf numFmtId="0" fontId="12" fillId="0" borderId="0" xfId="2" applyNumberFormat="1" applyFont="1" applyFill="1" applyAlignment="1"/>
    <xf numFmtId="0" fontId="12" fillId="0" borderId="0" xfId="4" applyNumberFormat="1" applyFont="1" applyFill="1" applyBorder="1" applyAlignment="1"/>
    <xf numFmtId="0" fontId="12" fillId="0" borderId="2" xfId="2" applyFont="1" applyFill="1" applyBorder="1" applyAlignment="1"/>
    <xf numFmtId="38" fontId="12" fillId="0" borderId="7" xfId="4" applyFont="1" applyFill="1" applyBorder="1" applyAlignment="1">
      <alignment horizontal="right"/>
    </xf>
    <xf numFmtId="0" fontId="12" fillId="0" borderId="0" xfId="2" applyFont="1" applyFill="1" applyBorder="1" applyAlignment="1"/>
    <xf numFmtId="0" fontId="12" fillId="0" borderId="8" xfId="2" applyFont="1" applyFill="1" applyBorder="1" applyAlignment="1"/>
    <xf numFmtId="0" fontId="11" fillId="0" borderId="0" xfId="2" applyFont="1" applyFill="1" applyBorder="1" applyAlignment="1"/>
    <xf numFmtId="0" fontId="12" fillId="0" borderId="0" xfId="2" applyFont="1" applyFill="1" applyBorder="1" applyAlignment="1">
      <alignment horizontal="right"/>
    </xf>
    <xf numFmtId="38" fontId="12" fillId="0" borderId="4" xfId="4" applyFont="1" applyFill="1" applyBorder="1" applyAlignment="1">
      <alignment horizontal="distributed"/>
    </xf>
    <xf numFmtId="38" fontId="11" fillId="0" borderId="0" xfId="4" applyFont="1" applyFill="1" applyAlignment="1"/>
    <xf numFmtId="38" fontId="5" fillId="0" borderId="0" xfId="4" applyFont="1" applyFill="1" applyAlignment="1"/>
    <xf numFmtId="38" fontId="13" fillId="0" borderId="0" xfId="4" applyFont="1" applyFill="1" applyAlignment="1"/>
    <xf numFmtId="179" fontId="11" fillId="0" borderId="0" xfId="2" applyNumberFormat="1" applyFont="1" applyFill="1"/>
    <xf numFmtId="179" fontId="12" fillId="0" borderId="0" xfId="2" applyNumberFormat="1" applyFont="1" applyFill="1" applyBorder="1"/>
    <xf numFmtId="179" fontId="12" fillId="0" borderId="0" xfId="2" applyNumberFormat="1" applyFont="1" applyFill="1"/>
    <xf numFmtId="179" fontId="5" fillId="0" borderId="2" xfId="2" applyNumberFormat="1" applyFont="1" applyFill="1" applyBorder="1" applyAlignment="1">
      <alignment vertical="center"/>
    </xf>
    <xf numFmtId="179" fontId="5" fillId="0" borderId="3" xfId="2" applyNumberFormat="1" applyFont="1" applyFill="1" applyBorder="1" applyAlignment="1">
      <alignment vertical="center"/>
    </xf>
    <xf numFmtId="179" fontId="14" fillId="0" borderId="2" xfId="4" applyNumberFormat="1" applyFont="1" applyFill="1" applyBorder="1" applyAlignment="1">
      <alignment horizontal="left" indent="2"/>
    </xf>
    <xf numFmtId="179" fontId="11" fillId="0" borderId="0" xfId="2" applyNumberFormat="1" applyFont="1" applyFill="1" applyBorder="1"/>
    <xf numFmtId="179" fontId="5" fillId="0" borderId="0" xfId="2" applyNumberFormat="1" applyFont="1" applyFill="1" applyBorder="1" applyAlignment="1">
      <alignment vertical="center"/>
    </xf>
    <xf numFmtId="179" fontId="5" fillId="0" borderId="8" xfId="2" applyNumberFormat="1" applyFont="1" applyFill="1" applyBorder="1" applyAlignment="1">
      <alignment vertical="center"/>
    </xf>
    <xf numFmtId="179" fontId="14" fillId="0" borderId="0" xfId="4" applyNumberFormat="1" applyFont="1" applyFill="1" applyBorder="1" applyAlignment="1">
      <alignment horizontal="left" indent="2"/>
    </xf>
    <xf numFmtId="179" fontId="5" fillId="0" borderId="0" xfId="4" applyNumberFormat="1" applyFont="1" applyFill="1" applyBorder="1" applyAlignment="1">
      <alignment horizontal="center"/>
    </xf>
    <xf numFmtId="179" fontId="15" fillId="0" borderId="0" xfId="4" applyNumberFormat="1" applyFont="1" applyFill="1" applyBorder="1" applyAlignment="1"/>
    <xf numFmtId="179" fontId="14" fillId="0" borderId="4" xfId="4" applyNumberFormat="1" applyFont="1" applyFill="1" applyBorder="1" applyAlignment="1">
      <alignment horizontal="left" indent="2"/>
    </xf>
    <xf numFmtId="179" fontId="14" fillId="0" borderId="4" xfId="4" applyNumberFormat="1" applyFont="1" applyFill="1" applyBorder="1" applyAlignment="1">
      <alignment horizontal="left" indent="1"/>
    </xf>
    <xf numFmtId="179" fontId="5" fillId="0" borderId="0" xfId="4" applyNumberFormat="1" applyFont="1" applyFill="1" applyBorder="1" applyAlignment="1">
      <alignment horizontal="left" indent="1"/>
    </xf>
    <xf numFmtId="179" fontId="5" fillId="0" borderId="0" xfId="2" applyNumberFormat="1" applyFont="1" applyFill="1" applyBorder="1"/>
    <xf numFmtId="179" fontId="16" fillId="0" borderId="0" xfId="2" applyNumberFormat="1" applyFont="1" applyFill="1"/>
    <xf numFmtId="179" fontId="16" fillId="0" borderId="0" xfId="2" applyNumberFormat="1" applyFont="1" applyFill="1" applyBorder="1"/>
    <xf numFmtId="179" fontId="12" fillId="0" borderId="0" xfId="2" applyNumberFormat="1" applyFont="1" applyFill="1" applyBorder="1" applyAlignment="1">
      <alignment vertical="center"/>
    </xf>
    <xf numFmtId="179" fontId="12" fillId="0" borderId="8" xfId="2" applyNumberFormat="1" applyFont="1" applyFill="1" applyBorder="1" applyAlignment="1">
      <alignment vertical="center"/>
    </xf>
    <xf numFmtId="179" fontId="14" fillId="0" borderId="0" xfId="4" applyNumberFormat="1" applyFont="1" applyFill="1" applyBorder="1" applyAlignment="1">
      <alignment horizontal="left" indent="1"/>
    </xf>
    <xf numFmtId="179" fontId="5" fillId="0" borderId="0" xfId="4" applyNumberFormat="1" applyFont="1" applyFill="1" applyBorder="1" applyAlignment="1">
      <alignment horizontal="right" vertical="center"/>
    </xf>
    <xf numFmtId="179" fontId="5" fillId="0" borderId="8" xfId="4" applyNumberFormat="1" applyFont="1" applyFill="1" applyBorder="1" applyAlignment="1">
      <alignment horizontal="right" vertical="center"/>
    </xf>
    <xf numFmtId="179" fontId="5" fillId="0" borderId="0" xfId="4" applyNumberFormat="1" applyFont="1" applyFill="1" applyBorder="1" applyAlignment="1">
      <alignment vertical="center"/>
    </xf>
    <xf numFmtId="179" fontId="5" fillId="0" borderId="8" xfId="4" applyNumberFormat="1" applyFont="1" applyFill="1" applyBorder="1" applyAlignment="1">
      <alignment vertical="center"/>
    </xf>
    <xf numFmtId="179" fontId="5" fillId="0" borderId="0" xfId="4" applyNumberFormat="1" applyFont="1" applyFill="1" applyBorder="1" applyAlignment="1">
      <alignment horizontal="center" vertical="center"/>
    </xf>
    <xf numFmtId="179" fontId="15" fillId="0" borderId="0" xfId="4" applyNumberFormat="1" applyFont="1" applyFill="1" applyBorder="1"/>
    <xf numFmtId="0" fontId="5" fillId="0" borderId="0" xfId="4" applyNumberFormat="1" applyFont="1" applyFill="1" applyBorder="1" applyAlignment="1">
      <alignment vertical="center"/>
    </xf>
    <xf numFmtId="180" fontId="5" fillId="0" borderId="0" xfId="4" applyNumberFormat="1" applyFont="1" applyFill="1" applyBorder="1" applyAlignment="1">
      <alignment vertical="center"/>
    </xf>
    <xf numFmtId="179" fontId="11" fillId="0" borderId="4" xfId="2" applyNumberFormat="1" applyFont="1" applyFill="1" applyBorder="1"/>
    <xf numFmtId="0" fontId="5" fillId="0" borderId="0" xfId="4" applyNumberFormat="1" applyFont="1" applyFill="1" applyBorder="1" applyAlignment="1">
      <alignment horizontal="right" vertical="center"/>
    </xf>
    <xf numFmtId="180" fontId="5" fillId="0" borderId="0" xfId="4" applyNumberFormat="1" applyFont="1" applyFill="1" applyBorder="1" applyAlignment="1">
      <alignment horizontal="right" vertical="center"/>
    </xf>
    <xf numFmtId="38" fontId="14" fillId="0" borderId="4" xfId="4" applyFont="1" applyFill="1" applyBorder="1" applyAlignment="1">
      <alignment horizontal="left" indent="1"/>
    </xf>
    <xf numFmtId="179" fontId="14" fillId="0" borderId="4" xfId="4" applyNumberFormat="1" applyFont="1" applyFill="1" applyBorder="1" applyAlignment="1"/>
    <xf numFmtId="179" fontId="14" fillId="0" borderId="4" xfId="4" applyNumberFormat="1" applyFont="1" applyFill="1" applyBorder="1" applyAlignment="1">
      <alignment horizontal="right" indent="1"/>
    </xf>
    <xf numFmtId="181" fontId="5" fillId="0" borderId="0" xfId="2" applyNumberFormat="1" applyFont="1" applyFill="1" applyBorder="1" applyAlignment="1">
      <alignment horizontal="right" vertical="center"/>
    </xf>
    <xf numFmtId="181" fontId="5" fillId="0" borderId="0" xfId="4" applyNumberFormat="1" applyFont="1" applyFill="1" applyBorder="1" applyAlignment="1">
      <alignment horizontal="right" vertical="center"/>
    </xf>
    <xf numFmtId="179" fontId="5" fillId="0" borderId="4" xfId="4" applyNumberFormat="1" applyFont="1" applyFill="1" applyBorder="1"/>
    <xf numFmtId="179" fontId="5" fillId="0" borderId="0" xfId="2" applyNumberFormat="1" applyFont="1" applyFill="1" applyBorder="1" applyAlignment="1">
      <alignment horizontal="right" vertical="center"/>
    </xf>
    <xf numFmtId="179" fontId="5" fillId="0" borderId="4" xfId="4" applyNumberFormat="1" applyFont="1" applyFill="1" applyBorder="1" applyAlignment="1">
      <alignment horizontal="center"/>
    </xf>
    <xf numFmtId="179" fontId="5" fillId="0" borderId="15" xfId="4" applyNumberFormat="1" applyFont="1" applyFill="1" applyBorder="1" applyAlignment="1">
      <alignment horizontal="right" vertical="center"/>
    </xf>
    <xf numFmtId="179" fontId="15" fillId="0" borderId="14" xfId="4" applyNumberFormat="1" applyFont="1" applyFill="1" applyBorder="1" applyAlignment="1"/>
    <xf numFmtId="179" fontId="11" fillId="0" borderId="0" xfId="2" applyNumberFormat="1" applyFont="1" applyFill="1" applyAlignment="1">
      <alignment vertical="center"/>
    </xf>
    <xf numFmtId="179" fontId="5" fillId="0" borderId="1" xfId="4" applyNumberFormat="1" applyFont="1" applyFill="1" applyBorder="1" applyAlignment="1">
      <alignment horizontal="center" vertical="center"/>
    </xf>
    <xf numFmtId="179" fontId="11" fillId="0" borderId="0" xfId="4" applyNumberFormat="1" applyFont="1" applyFill="1"/>
    <xf numFmtId="179" fontId="5" fillId="0" borderId="0" xfId="4" applyNumberFormat="1" applyFont="1" applyFill="1"/>
    <xf numFmtId="38" fontId="11" fillId="0" borderId="0" xfId="4" applyFont="1" applyBorder="1"/>
    <xf numFmtId="38" fontId="12" fillId="0" borderId="0" xfId="4" applyFont="1" applyBorder="1"/>
    <xf numFmtId="49" fontId="12" fillId="0" borderId="0" xfId="4" applyNumberFormat="1" applyFont="1" applyBorder="1" applyAlignment="1">
      <alignment horizontal="center"/>
    </xf>
    <xf numFmtId="38" fontId="12" fillId="0" borderId="4" xfId="4" applyFont="1" applyBorder="1" applyAlignment="1">
      <alignment horizontal="center"/>
    </xf>
    <xf numFmtId="38" fontId="14" fillId="0" borderId="13" xfId="4" applyFont="1" applyBorder="1" applyAlignment="1">
      <alignment horizontal="center" vertical="center" wrapText="1"/>
    </xf>
    <xf numFmtId="38" fontId="11" fillId="0" borderId="2" xfId="4" applyFont="1" applyBorder="1"/>
    <xf numFmtId="38" fontId="12" fillId="0" borderId="7" xfId="4" applyFont="1" applyFill="1" applyBorder="1"/>
    <xf numFmtId="0" fontId="12" fillId="0" borderId="0" xfId="2" applyFont="1" applyFill="1" applyBorder="1"/>
    <xf numFmtId="3" fontId="12" fillId="0" borderId="0" xfId="2" applyNumberFormat="1" applyFont="1" applyFill="1" applyBorder="1"/>
    <xf numFmtId="3" fontId="12" fillId="0" borderId="8" xfId="2" applyNumberFormat="1" applyFont="1" applyFill="1" applyBorder="1"/>
    <xf numFmtId="38" fontId="12" fillId="0" borderId="14" xfId="4" applyFont="1" applyFill="1" applyBorder="1" applyAlignment="1">
      <alignment horizontal="center"/>
    </xf>
    <xf numFmtId="38" fontId="11" fillId="0" borderId="0" xfId="2" applyNumberFormat="1" applyFont="1"/>
    <xf numFmtId="0" fontId="12" fillId="0" borderId="0" xfId="2" applyFont="1"/>
    <xf numFmtId="178" fontId="12" fillId="0" borderId="0" xfId="4" applyNumberFormat="1" applyFont="1" applyFill="1" applyBorder="1"/>
    <xf numFmtId="0" fontId="12" fillId="0" borderId="0" xfId="2" applyFont="1" applyBorder="1"/>
    <xf numFmtId="0" fontId="12" fillId="0" borderId="0" xfId="2" applyFont="1" applyBorder="1" applyAlignment="1">
      <alignment horizontal="center"/>
    </xf>
    <xf numFmtId="0" fontId="11" fillId="0" borderId="0" xfId="2" applyFont="1" applyAlignment="1">
      <alignment vertical="center"/>
    </xf>
    <xf numFmtId="0" fontId="12" fillId="0" borderId="6" xfId="2" applyFont="1" applyBorder="1" applyAlignment="1">
      <alignment horizontal="center" vertical="center"/>
    </xf>
    <xf numFmtId="38" fontId="12" fillId="0" borderId="11" xfId="4" applyFont="1" applyBorder="1" applyAlignment="1">
      <alignment horizontal="centerContinuous" vertical="center"/>
    </xf>
    <xf numFmtId="38" fontId="12" fillId="0" borderId="13" xfId="4" applyFont="1" applyBorder="1" applyAlignment="1">
      <alignment horizontal="centerContinuous" vertical="center"/>
    </xf>
    <xf numFmtId="38" fontId="11" fillId="0" borderId="0" xfId="4" applyFont="1" applyBorder="1" applyAlignment="1">
      <alignment horizontal="center"/>
    </xf>
    <xf numFmtId="38" fontId="5" fillId="0" borderId="0" xfId="4" applyFont="1" applyBorder="1" applyAlignment="1">
      <alignment horizontal="center"/>
    </xf>
    <xf numFmtId="38" fontId="11" fillId="0" borderId="0" xfId="4" applyFont="1" applyBorder="1" applyAlignment="1">
      <alignment horizontal="center" vertical="center"/>
    </xf>
    <xf numFmtId="178" fontId="11" fillId="0" borderId="0" xfId="2" applyNumberFormat="1" applyFont="1"/>
    <xf numFmtId="0" fontId="11" fillId="0" borderId="0" xfId="2" applyNumberFormat="1" applyFont="1"/>
    <xf numFmtId="178" fontId="11" fillId="0" borderId="0" xfId="4" applyNumberFormat="1" applyFont="1"/>
    <xf numFmtId="178" fontId="12" fillId="0" borderId="0" xfId="4" applyNumberFormat="1" applyFont="1"/>
    <xf numFmtId="0" fontId="12" fillId="0" borderId="0" xfId="4" applyNumberFormat="1" applyFont="1" applyBorder="1"/>
    <xf numFmtId="178" fontId="12" fillId="0" borderId="2" xfId="4" applyNumberFormat="1" applyFont="1" applyFill="1" applyBorder="1"/>
    <xf numFmtId="178" fontId="12" fillId="0" borderId="3" xfId="4" applyNumberFormat="1" applyFont="1" applyFill="1" applyBorder="1"/>
    <xf numFmtId="0" fontId="12" fillId="0" borderId="2" xfId="4" applyNumberFormat="1" applyFont="1" applyFill="1" applyBorder="1" applyAlignment="1">
      <alignment horizontal="right"/>
    </xf>
    <xf numFmtId="178" fontId="11" fillId="0" borderId="0" xfId="2" applyNumberFormat="1" applyFont="1" applyBorder="1"/>
    <xf numFmtId="178" fontId="12" fillId="0" borderId="0" xfId="2" applyNumberFormat="1" applyFont="1" applyFill="1" applyBorder="1"/>
    <xf numFmtId="178" fontId="12" fillId="0" borderId="8" xfId="4" applyNumberFormat="1" applyFont="1" applyFill="1" applyBorder="1"/>
    <xf numFmtId="0" fontId="12" fillId="0" borderId="0" xfId="4" applyNumberFormat="1" applyFont="1" applyFill="1" applyBorder="1" applyAlignment="1">
      <alignment horizontal="right" indent="1"/>
    </xf>
    <xf numFmtId="0" fontId="12" fillId="0" borderId="0" xfId="4" applyNumberFormat="1" applyFont="1" applyFill="1" applyBorder="1"/>
    <xf numFmtId="178" fontId="12" fillId="0" borderId="8" xfId="2" applyNumberFormat="1" applyFont="1" applyFill="1" applyBorder="1"/>
    <xf numFmtId="0" fontId="12" fillId="0" borderId="0" xfId="4" applyNumberFormat="1" applyFont="1" applyFill="1" applyBorder="1" applyAlignment="1">
      <alignment horizontal="center"/>
    </xf>
    <xf numFmtId="0" fontId="19" fillId="0" borderId="0" xfId="4" applyNumberFormat="1" applyFont="1" applyFill="1" applyBorder="1" applyAlignment="1"/>
    <xf numFmtId="0" fontId="12" fillId="0" borderId="0" xfId="4" applyNumberFormat="1" applyFont="1" applyFill="1" applyBorder="1" applyAlignment="1">
      <alignment horizontal="right"/>
    </xf>
    <xf numFmtId="0" fontId="12" fillId="0" borderId="4" xfId="4" applyNumberFormat="1" applyFont="1" applyFill="1" applyBorder="1"/>
    <xf numFmtId="0" fontId="12" fillId="0" borderId="4" xfId="4" applyNumberFormat="1" applyFont="1" applyFill="1" applyBorder="1" applyAlignment="1">
      <alignment horizontal="center"/>
    </xf>
    <xf numFmtId="178" fontId="12" fillId="0" borderId="0" xfId="2" applyNumberFormat="1" applyFont="1" applyBorder="1"/>
    <xf numFmtId="178" fontId="12" fillId="0" borderId="0" xfId="4" applyNumberFormat="1" applyFont="1" applyBorder="1" applyAlignment="1">
      <alignment horizontal="center"/>
    </xf>
    <xf numFmtId="178" fontId="12" fillId="0" borderId="8" xfId="4" applyNumberFormat="1" applyFont="1" applyBorder="1" applyAlignment="1">
      <alignment horizontal="center"/>
    </xf>
    <xf numFmtId="0" fontId="19" fillId="0" borderId="0" xfId="4" applyNumberFormat="1" applyFont="1" applyBorder="1" applyAlignment="1"/>
    <xf numFmtId="178" fontId="12" fillId="0" borderId="5" xfId="4" applyNumberFormat="1" applyFont="1" applyBorder="1" applyAlignment="1">
      <alignment horizontal="center"/>
    </xf>
    <xf numFmtId="0" fontId="12" fillId="0" borderId="15" xfId="4" applyNumberFormat="1" applyFont="1" applyBorder="1" applyAlignment="1">
      <alignment horizontal="center"/>
    </xf>
    <xf numFmtId="178" fontId="11" fillId="0" borderId="0" xfId="2" applyNumberFormat="1" applyFont="1" applyAlignment="1">
      <alignment vertical="center"/>
    </xf>
    <xf numFmtId="178" fontId="12" fillId="0" borderId="1" xfId="4" applyNumberFormat="1" applyFont="1" applyBorder="1" applyAlignment="1">
      <alignment horizontal="center" vertical="center"/>
    </xf>
    <xf numFmtId="178" fontId="5" fillId="0" borderId="0" xfId="2" applyNumberFormat="1" applyFont="1"/>
    <xf numFmtId="0" fontId="5" fillId="0" borderId="0" xfId="2" applyNumberFormat="1" applyFont="1"/>
    <xf numFmtId="0" fontId="5" fillId="0" borderId="0" xfId="4" applyNumberFormat="1" applyFont="1"/>
    <xf numFmtId="0" fontId="13" fillId="0" borderId="0" xfId="4" applyNumberFormat="1" applyFont="1"/>
    <xf numFmtId="38" fontId="5" fillId="0" borderId="7" xfId="4" applyFont="1" applyBorder="1"/>
    <xf numFmtId="38" fontId="12" fillId="0" borderId="5" xfId="4" applyFont="1" applyBorder="1" applyAlignment="1">
      <alignment horizontal="center"/>
    </xf>
    <xf numFmtId="38" fontId="12" fillId="0" borderId="15" xfId="4" applyFont="1" applyBorder="1" applyAlignment="1">
      <alignment horizontal="centerContinuous" vertical="center"/>
    </xf>
    <xf numFmtId="0" fontId="11" fillId="0" borderId="0" xfId="2" applyFont="1" applyBorder="1"/>
    <xf numFmtId="38" fontId="12" fillId="0" borderId="0" xfId="5" applyFont="1" applyBorder="1"/>
    <xf numFmtId="38" fontId="12" fillId="0" borderId="0" xfId="5" applyFont="1" applyFill="1" applyBorder="1" applyAlignment="1"/>
    <xf numFmtId="38" fontId="12" fillId="0" borderId="0" xfId="4" applyFont="1" applyBorder="1" applyAlignment="1">
      <alignment horizontal="distributed"/>
    </xf>
    <xf numFmtId="0" fontId="12" fillId="0" borderId="0" xfId="2" applyFont="1" applyBorder="1" applyAlignment="1">
      <alignment horizontal="distributed"/>
    </xf>
    <xf numFmtId="38" fontId="12" fillId="0" borderId="12" xfId="4" applyFont="1" applyBorder="1" applyAlignment="1">
      <alignment horizontal="centerContinuous" vertical="center"/>
    </xf>
    <xf numFmtId="38" fontId="5" fillId="0" borderId="2" xfId="4" applyFont="1" applyBorder="1"/>
    <xf numFmtId="38" fontId="16" fillId="0" borderId="0" xfId="4" applyFont="1"/>
    <xf numFmtId="38" fontId="16" fillId="0" borderId="0" xfId="4" applyFont="1" applyBorder="1"/>
    <xf numFmtId="1" fontId="11" fillId="0" borderId="0" xfId="2" applyNumberFormat="1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38" fontId="12" fillId="0" borderId="4" xfId="4" applyFont="1" applyFill="1" applyBorder="1" applyAlignment="1">
      <alignment horizontal="distributed" indent="2"/>
    </xf>
    <xf numFmtId="49" fontId="11" fillId="0" borderId="0" xfId="4" applyNumberFormat="1" applyFont="1" applyFill="1" applyBorder="1" applyAlignment="1">
      <alignment horizontal="right"/>
    </xf>
    <xf numFmtId="0" fontId="11" fillId="0" borderId="0" xfId="4" applyNumberFormat="1" applyFont="1" applyFill="1" applyBorder="1" applyAlignment="1">
      <alignment horizontal="right"/>
    </xf>
    <xf numFmtId="38" fontId="11" fillId="0" borderId="4" xfId="4" applyFont="1" applyFill="1" applyBorder="1" applyAlignment="1">
      <alignment horizontal="center"/>
    </xf>
    <xf numFmtId="38" fontId="12" fillId="0" borderId="0" xfId="4" applyFont="1" applyBorder="1" applyAlignment="1"/>
    <xf numFmtId="38" fontId="12" fillId="0" borderId="15" xfId="4" applyFont="1" applyBorder="1" applyAlignment="1">
      <alignment horizontal="center"/>
    </xf>
    <xf numFmtId="38" fontId="11" fillId="0" borderId="2" xfId="4" applyFont="1" applyFill="1" applyBorder="1"/>
    <xf numFmtId="38" fontId="11" fillId="0" borderId="0" xfId="4" applyFont="1" applyAlignment="1">
      <alignment vertical="center"/>
    </xf>
    <xf numFmtId="38" fontId="5" fillId="0" borderId="3" xfId="4" applyFont="1" applyBorder="1" applyAlignment="1">
      <alignment horizontal="center" vertical="center"/>
    </xf>
    <xf numFmtId="38" fontId="11" fillId="0" borderId="0" xfId="4" applyFont="1" applyAlignment="1">
      <alignment horizontal="center" vertical="center"/>
    </xf>
    <xf numFmtId="38" fontId="11" fillId="0" borderId="0" xfId="1" applyFont="1" applyFill="1" applyAlignment="1"/>
    <xf numFmtId="38" fontId="11" fillId="0" borderId="0" xfId="1" applyFont="1" applyFill="1" applyBorder="1" applyAlignment="1"/>
    <xf numFmtId="38" fontId="12" fillId="0" borderId="0" xfId="1" applyFont="1" applyFill="1" applyAlignment="1"/>
    <xf numFmtId="38" fontId="12" fillId="0" borderId="0" xfId="1" applyFont="1" applyFill="1" applyBorder="1" applyAlignment="1"/>
    <xf numFmtId="38" fontId="5" fillId="0" borderId="2" xfId="1" applyFont="1" applyFill="1" applyBorder="1" applyAlignment="1"/>
    <xf numFmtId="38" fontId="5" fillId="0" borderId="3" xfId="1" applyFont="1" applyFill="1" applyBorder="1" applyAlignment="1"/>
    <xf numFmtId="38" fontId="5" fillId="0" borderId="7" xfId="1" applyFont="1" applyFill="1" applyBorder="1" applyAlignment="1"/>
    <xf numFmtId="38" fontId="12" fillId="0" borderId="8" xfId="1" applyFont="1" applyFill="1" applyBorder="1" applyAlignment="1"/>
    <xf numFmtId="38" fontId="12" fillId="0" borderId="0" xfId="1" applyFont="1" applyFill="1" applyBorder="1" applyAlignment="1">
      <alignment horizontal="right"/>
    </xf>
    <xf numFmtId="38" fontId="12" fillId="0" borderId="0" xfId="1" applyFont="1" applyFill="1" applyBorder="1" applyAlignment="1">
      <alignment horizontal="center"/>
    </xf>
    <xf numFmtId="38" fontId="12" fillId="0" borderId="0" xfId="1" applyFont="1" applyFill="1" applyAlignment="1">
      <alignment horizontal="distributed"/>
    </xf>
    <xf numFmtId="38" fontId="5" fillId="0" borderId="0" xfId="1" applyFont="1" applyFill="1" applyBorder="1" applyAlignment="1">
      <alignment horizontal="distributed"/>
    </xf>
    <xf numFmtId="38" fontId="5" fillId="0" borderId="8" xfId="1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5" xfId="0" applyFont="1" applyFill="1" applyBorder="1" applyAlignment="1">
      <alignment horizontal="distributed"/>
    </xf>
    <xf numFmtId="38" fontId="12" fillId="0" borderId="0" xfId="1" applyFont="1" applyFill="1" applyAlignment="1">
      <alignment horizontal="distributed" vertical="center"/>
    </xf>
    <xf numFmtId="38" fontId="12" fillId="0" borderId="0" xfId="1" applyFont="1" applyFill="1" applyAlignment="1">
      <alignment vertical="center"/>
    </xf>
    <xf numFmtId="38" fontId="11" fillId="0" borderId="0" xfId="1" applyFont="1" applyFill="1" applyAlignment="1">
      <alignment horizontal="right"/>
    </xf>
    <xf numFmtId="38" fontId="5" fillId="0" borderId="0" xfId="1" applyFont="1" applyFill="1" applyAlignment="1"/>
    <xf numFmtId="38" fontId="19" fillId="0" borderId="2" xfId="4" applyFont="1" applyBorder="1" applyAlignment="1"/>
    <xf numFmtId="38" fontId="12" fillId="0" borderId="0" xfId="4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38" fontId="19" fillId="0" borderId="2" xfId="4" applyFont="1" applyFill="1" applyBorder="1" applyAlignment="1"/>
    <xf numFmtId="38" fontId="5" fillId="0" borderId="0" xfId="4" applyFont="1" applyFill="1" applyBorder="1"/>
    <xf numFmtId="38" fontId="5" fillId="0" borderId="8" xfId="4" applyFont="1" applyFill="1" applyBorder="1"/>
    <xf numFmtId="38" fontId="5" fillId="0" borderId="0" xfId="4" applyFont="1" applyFill="1" applyBorder="1" applyAlignment="1">
      <alignment horizontal="right"/>
    </xf>
    <xf numFmtId="38" fontId="5" fillId="0" borderId="0" xfId="4" applyFont="1" applyFill="1" applyBorder="1" applyAlignment="1">
      <alignment horizontal="distributed"/>
    </xf>
    <xf numFmtId="38" fontId="12" fillId="0" borderId="0" xfId="4" applyFont="1" applyFill="1" applyBorder="1" applyAlignment="1">
      <alignment horizontal="distributed"/>
    </xf>
    <xf numFmtId="0" fontId="5" fillId="0" borderId="1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38" fontId="12" fillId="0" borderId="0" xfId="4" applyFont="1" applyFill="1" applyBorder="1" applyAlignment="1">
      <alignment horizontal="center" vertical="center"/>
    </xf>
    <xf numFmtId="38" fontId="12" fillId="0" borderId="13" xfId="4" applyFont="1" applyFill="1" applyBorder="1" applyAlignment="1">
      <alignment horizontal="center" vertical="center"/>
    </xf>
    <xf numFmtId="38" fontId="12" fillId="0" borderId="11" xfId="4" applyFont="1" applyFill="1" applyBorder="1" applyAlignment="1">
      <alignment horizontal="center" vertical="center"/>
    </xf>
    <xf numFmtId="38" fontId="12" fillId="0" borderId="12" xfId="4" applyFont="1" applyFill="1" applyBorder="1" applyAlignment="1">
      <alignment horizontal="center" vertical="center"/>
    </xf>
    <xf numFmtId="38" fontId="12" fillId="0" borderId="0" xfId="4" applyFont="1" applyFill="1" applyBorder="1" applyAlignment="1">
      <alignment horizontal="center"/>
    </xf>
    <xf numFmtId="49" fontId="12" fillId="0" borderId="0" xfId="4" applyNumberFormat="1" applyFont="1" applyFill="1" applyBorder="1" applyAlignment="1">
      <alignment horizontal="center"/>
    </xf>
    <xf numFmtId="49" fontId="12" fillId="0" borderId="4" xfId="4" applyNumberFormat="1" applyFont="1" applyFill="1" applyBorder="1" applyAlignment="1">
      <alignment horizontal="center"/>
    </xf>
    <xf numFmtId="179" fontId="5" fillId="0" borderId="12" xfId="4" applyNumberFormat="1" applyFont="1" applyFill="1" applyBorder="1" applyAlignment="1">
      <alignment horizontal="center" vertical="center"/>
    </xf>
    <xf numFmtId="179" fontId="5" fillId="0" borderId="11" xfId="4" applyNumberFormat="1" applyFont="1" applyFill="1" applyBorder="1" applyAlignment="1">
      <alignment horizontal="center" vertical="center"/>
    </xf>
    <xf numFmtId="38" fontId="12" fillId="0" borderId="4" xfId="4" applyFont="1" applyFill="1" applyBorder="1" applyAlignment="1">
      <alignment horizontal="center" vertical="center"/>
    </xf>
    <xf numFmtId="38" fontId="12" fillId="0" borderId="2" xfId="4" applyFont="1" applyBorder="1" applyAlignment="1">
      <alignment horizontal="center" vertical="center"/>
    </xf>
    <xf numFmtId="38" fontId="12" fillId="0" borderId="13" xfId="4" applyFont="1" applyBorder="1" applyAlignment="1">
      <alignment horizontal="center" vertical="center"/>
    </xf>
    <xf numFmtId="38" fontId="12" fillId="0" borderId="11" xfId="4" applyFont="1" applyBorder="1" applyAlignment="1">
      <alignment horizontal="center" vertical="center"/>
    </xf>
    <xf numFmtId="178" fontId="12" fillId="0" borderId="13" xfId="4" applyNumberFormat="1" applyFont="1" applyBorder="1" applyAlignment="1">
      <alignment horizontal="center" vertical="center"/>
    </xf>
    <xf numFmtId="178" fontId="12" fillId="0" borderId="11" xfId="4" applyNumberFormat="1" applyFont="1" applyBorder="1" applyAlignment="1">
      <alignment horizontal="center" vertical="center"/>
    </xf>
    <xf numFmtId="38" fontId="12" fillId="0" borderId="12" xfId="4" applyFont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0" fontId="13" fillId="0" borderId="0" xfId="2" applyFont="1" applyAlignment="1">
      <alignment vertical="center"/>
    </xf>
    <xf numFmtId="38" fontId="13" fillId="0" borderId="0" xfId="4" applyFont="1" applyAlignment="1">
      <alignment vertical="center"/>
    </xf>
    <xf numFmtId="38" fontId="13" fillId="0" borderId="0" xfId="4" applyFont="1" applyFill="1" applyAlignment="1">
      <alignment vertical="center"/>
    </xf>
    <xf numFmtId="179" fontId="13" fillId="0" borderId="0" xfId="4" applyNumberFormat="1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Alignment="1"/>
    <xf numFmtId="0" fontId="25" fillId="0" borderId="0" xfId="0" applyFont="1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13" fillId="0" borderId="0" xfId="4" applyNumberFormat="1" applyFont="1" applyAlignment="1">
      <alignment vertical="center"/>
    </xf>
    <xf numFmtId="38" fontId="13" fillId="0" borderId="0" xfId="1" applyFont="1" applyFill="1" applyAlignment="1">
      <alignment vertical="center"/>
    </xf>
    <xf numFmtId="0" fontId="5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38" fontId="12" fillId="0" borderId="5" xfId="4" applyFont="1" applyBorder="1" applyAlignment="1">
      <alignment horizontal="center" vertical="center" wrapText="1"/>
    </xf>
    <xf numFmtId="38" fontId="12" fillId="0" borderId="3" xfId="4" applyFont="1" applyBorder="1" applyAlignment="1">
      <alignment horizontal="center" vertical="center" wrapText="1"/>
    </xf>
    <xf numFmtId="38" fontId="12" fillId="0" borderId="5" xfId="4" applyFont="1" applyBorder="1" applyAlignment="1">
      <alignment horizontal="center" vertical="center"/>
    </xf>
    <xf numFmtId="38" fontId="12" fillId="0" borderId="3" xfId="4" applyFont="1" applyBorder="1" applyAlignment="1">
      <alignment horizontal="center" vertical="center"/>
    </xf>
    <xf numFmtId="38" fontId="12" fillId="0" borderId="14" xfId="4" applyFont="1" applyBorder="1" applyAlignment="1">
      <alignment horizontal="center" vertical="center"/>
    </xf>
    <xf numFmtId="38" fontId="12" fillId="0" borderId="7" xfId="4" applyFont="1" applyBorder="1" applyAlignment="1">
      <alignment horizontal="center" vertical="center"/>
    </xf>
    <xf numFmtId="38" fontId="12" fillId="0" borderId="15" xfId="4" applyFont="1" applyBorder="1" applyAlignment="1">
      <alignment horizontal="center" vertical="center"/>
    </xf>
    <xf numFmtId="38" fontId="12" fillId="0" borderId="10" xfId="4" applyFont="1" applyFill="1" applyBorder="1" applyAlignment="1">
      <alignment horizontal="center" vertical="center"/>
    </xf>
    <xf numFmtId="38" fontId="12" fillId="0" borderId="6" xfId="4" applyFont="1" applyFill="1" applyBorder="1" applyAlignment="1">
      <alignment horizontal="center" vertical="center"/>
    </xf>
    <xf numFmtId="38" fontId="12" fillId="0" borderId="0" xfId="4" applyFont="1" applyFill="1" applyBorder="1" applyAlignment="1">
      <alignment horizontal="center" vertical="center"/>
    </xf>
    <xf numFmtId="38" fontId="12" fillId="0" borderId="14" xfId="4" applyFont="1" applyFill="1" applyBorder="1" applyAlignment="1">
      <alignment horizontal="center" vertical="center"/>
    </xf>
    <xf numFmtId="38" fontId="12" fillId="0" borderId="7" xfId="4" applyFont="1" applyFill="1" applyBorder="1" applyAlignment="1">
      <alignment horizontal="center" vertical="center"/>
    </xf>
    <xf numFmtId="38" fontId="12" fillId="0" borderId="13" xfId="4" applyFont="1" applyFill="1" applyBorder="1" applyAlignment="1">
      <alignment horizontal="center" vertical="center"/>
    </xf>
    <xf numFmtId="38" fontId="12" fillId="0" borderId="11" xfId="4" applyFont="1" applyFill="1" applyBorder="1" applyAlignment="1">
      <alignment horizontal="center" vertical="center"/>
    </xf>
    <xf numFmtId="38" fontId="12" fillId="0" borderId="12" xfId="4" applyFont="1" applyFill="1" applyBorder="1" applyAlignment="1">
      <alignment horizontal="center" vertical="center"/>
    </xf>
    <xf numFmtId="38" fontId="5" fillId="0" borderId="0" xfId="4" applyFont="1" applyFill="1" applyAlignment="1">
      <alignment horizontal="left" wrapText="1"/>
    </xf>
    <xf numFmtId="38" fontId="12" fillId="0" borderId="0" xfId="4" applyFont="1" applyFill="1" applyBorder="1" applyAlignment="1">
      <alignment horizontal="center"/>
    </xf>
    <xf numFmtId="49" fontId="12" fillId="0" borderId="0" xfId="4" applyNumberFormat="1" applyFont="1" applyFill="1" applyBorder="1" applyAlignment="1">
      <alignment horizontal="center"/>
    </xf>
    <xf numFmtId="49" fontId="12" fillId="0" borderId="4" xfId="4" applyNumberFormat="1" applyFont="1" applyFill="1" applyBorder="1" applyAlignment="1">
      <alignment horizontal="center"/>
    </xf>
    <xf numFmtId="38" fontId="12" fillId="0" borderId="15" xfId="4" applyFont="1" applyFill="1" applyBorder="1" applyAlignment="1">
      <alignment horizontal="center" vertical="center"/>
    </xf>
    <xf numFmtId="38" fontId="12" fillId="0" borderId="2" xfId="4" applyFont="1" applyFill="1" applyBorder="1" applyAlignment="1">
      <alignment horizontal="center" vertical="center"/>
    </xf>
    <xf numFmtId="38" fontId="12" fillId="0" borderId="15" xfId="4" applyFont="1" applyFill="1" applyBorder="1" applyAlignment="1"/>
    <xf numFmtId="179" fontId="5" fillId="0" borderId="13" xfId="4" applyNumberFormat="1" applyFont="1" applyFill="1" applyBorder="1" applyAlignment="1">
      <alignment horizontal="center" vertical="center"/>
    </xf>
    <xf numFmtId="179" fontId="5" fillId="0" borderId="12" xfId="4" applyNumberFormat="1" applyFont="1" applyFill="1" applyBorder="1" applyAlignment="1">
      <alignment horizontal="center" vertical="center"/>
    </xf>
    <xf numFmtId="179" fontId="5" fillId="0" borderId="14" xfId="4" applyNumberFormat="1" applyFont="1" applyFill="1" applyBorder="1" applyAlignment="1">
      <alignment horizontal="center" vertical="center"/>
    </xf>
    <xf numFmtId="179" fontId="5" fillId="0" borderId="7" xfId="4" applyNumberFormat="1" applyFont="1" applyFill="1" applyBorder="1" applyAlignment="1">
      <alignment horizontal="center" vertical="center"/>
    </xf>
    <xf numFmtId="179" fontId="5" fillId="0" borderId="11" xfId="4" applyNumberFormat="1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38" fontId="14" fillId="0" borderId="5" xfId="4" applyFont="1" applyFill="1" applyBorder="1" applyAlignment="1">
      <alignment horizontal="center" vertical="center"/>
    </xf>
    <xf numFmtId="38" fontId="14" fillId="0" borderId="15" xfId="4" applyFont="1" applyFill="1" applyBorder="1" applyAlignment="1">
      <alignment horizontal="center" vertical="center"/>
    </xf>
    <xf numFmtId="38" fontId="14" fillId="0" borderId="3" xfId="4" applyFont="1" applyFill="1" applyBorder="1" applyAlignment="1">
      <alignment horizontal="center" vertical="center"/>
    </xf>
    <xf numFmtId="38" fontId="14" fillId="0" borderId="2" xfId="4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38" fontId="12" fillId="0" borderId="10" xfId="4" applyFont="1" applyFill="1" applyBorder="1" applyAlignment="1">
      <alignment horizontal="center" vertical="center" wrapText="1"/>
    </xf>
    <xf numFmtId="38" fontId="12" fillId="0" borderId="9" xfId="4" applyFont="1" applyFill="1" applyBorder="1" applyAlignment="1">
      <alignment horizontal="center" vertical="center" wrapText="1"/>
    </xf>
    <xf numFmtId="38" fontId="12" fillId="0" borderId="6" xfId="4" applyFont="1" applyFill="1" applyBorder="1" applyAlignment="1">
      <alignment horizontal="center" vertical="center" wrapText="1"/>
    </xf>
    <xf numFmtId="38" fontId="5" fillId="0" borderId="10" xfId="4" applyFont="1" applyFill="1" applyBorder="1" applyAlignment="1">
      <alignment horizontal="center" vertical="center" wrapText="1"/>
    </xf>
    <xf numFmtId="38" fontId="5" fillId="0" borderId="9" xfId="4" applyFont="1" applyFill="1" applyBorder="1" applyAlignment="1">
      <alignment horizontal="center" vertical="center" wrapText="1"/>
    </xf>
    <xf numFmtId="38" fontId="5" fillId="0" borderId="6" xfId="4" applyFont="1" applyFill="1" applyBorder="1" applyAlignment="1">
      <alignment horizontal="center" vertical="center" wrapText="1"/>
    </xf>
    <xf numFmtId="38" fontId="5" fillId="0" borderId="10" xfId="4" applyFont="1" applyFill="1" applyBorder="1" applyAlignment="1">
      <alignment horizontal="left" vertical="center" wrapText="1"/>
    </xf>
    <xf numFmtId="38" fontId="5" fillId="0" borderId="9" xfId="4" applyFont="1" applyFill="1" applyBorder="1" applyAlignment="1">
      <alignment horizontal="left" vertical="center" wrapText="1"/>
    </xf>
    <xf numFmtId="38" fontId="5" fillId="0" borderId="6" xfId="4" applyFont="1" applyFill="1" applyBorder="1" applyAlignment="1">
      <alignment horizontal="left" vertical="center" wrapText="1"/>
    </xf>
    <xf numFmtId="38" fontId="12" fillId="0" borderId="4" xfId="4" applyFont="1" applyFill="1" applyBorder="1" applyAlignment="1">
      <alignment horizontal="center" vertical="center"/>
    </xf>
    <xf numFmtId="38" fontId="12" fillId="0" borderId="5" xfId="4" applyFont="1" applyFill="1" applyBorder="1" applyAlignment="1">
      <alignment horizontal="center" vertical="center"/>
    </xf>
    <xf numFmtId="38" fontId="12" fillId="0" borderId="3" xfId="4" applyFont="1" applyFill="1" applyBorder="1" applyAlignment="1">
      <alignment horizontal="center" vertical="center"/>
    </xf>
    <xf numFmtId="0" fontId="12" fillId="0" borderId="10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38" fontId="12" fillId="0" borderId="10" xfId="4" applyFont="1" applyBorder="1" applyAlignment="1">
      <alignment horizontal="center" vertical="center"/>
    </xf>
    <xf numFmtId="38" fontId="12" fillId="0" borderId="6" xfId="4" applyFont="1" applyBorder="1" applyAlignment="1">
      <alignment horizontal="center" vertical="center"/>
    </xf>
    <xf numFmtId="38" fontId="12" fillId="0" borderId="2" xfId="4" applyFont="1" applyBorder="1" applyAlignment="1">
      <alignment horizontal="center" vertical="center"/>
    </xf>
    <xf numFmtId="38" fontId="12" fillId="0" borderId="15" xfId="4" applyFont="1" applyBorder="1" applyAlignment="1">
      <alignment horizontal="center" vertical="center" wrapText="1"/>
    </xf>
    <xf numFmtId="38" fontId="12" fillId="0" borderId="14" xfId="4" applyFont="1" applyBorder="1" applyAlignment="1">
      <alignment horizontal="center" vertical="center" wrapText="1"/>
    </xf>
    <xf numFmtId="38" fontId="12" fillId="0" borderId="2" xfId="4" applyFont="1" applyBorder="1" applyAlignment="1">
      <alignment horizontal="center" vertical="center" wrapText="1"/>
    </xf>
    <xf numFmtId="38" fontId="12" fillId="0" borderId="7" xfId="4" applyFont="1" applyBorder="1" applyAlignment="1">
      <alignment horizontal="center" vertical="center" wrapText="1"/>
    </xf>
    <xf numFmtId="38" fontId="12" fillId="0" borderId="4" xfId="4" applyFont="1" applyBorder="1" applyAlignment="1">
      <alignment horizontal="center" vertical="center"/>
    </xf>
    <xf numFmtId="38" fontId="12" fillId="0" borderId="13" xfId="4" applyFont="1" applyBorder="1" applyAlignment="1">
      <alignment horizontal="center" vertical="center"/>
    </xf>
    <xf numFmtId="38" fontId="12" fillId="0" borderId="11" xfId="4" applyFont="1" applyBorder="1" applyAlignment="1">
      <alignment horizontal="center" vertical="center"/>
    </xf>
    <xf numFmtId="38" fontId="5" fillId="0" borderId="10" xfId="4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38" fontId="5" fillId="0" borderId="5" xfId="4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38" fontId="5" fillId="0" borderId="10" xfId="4" applyFont="1" applyBorder="1" applyAlignment="1">
      <alignment horizontal="center" vertical="center"/>
    </xf>
    <xf numFmtId="38" fontId="5" fillId="0" borderId="9" xfId="4" applyFont="1" applyBorder="1" applyAlignment="1">
      <alignment horizontal="center" vertical="center"/>
    </xf>
    <xf numFmtId="38" fontId="5" fillId="0" borderId="6" xfId="4" applyFont="1" applyBorder="1" applyAlignment="1">
      <alignment horizontal="center" vertical="center"/>
    </xf>
    <xf numFmtId="0" fontId="12" fillId="0" borderId="14" xfId="4" applyNumberFormat="1" applyFont="1" applyBorder="1" applyAlignment="1">
      <alignment horizontal="center" vertical="center"/>
    </xf>
    <xf numFmtId="0" fontId="12" fillId="0" borderId="4" xfId="4" applyNumberFormat="1" applyFont="1" applyBorder="1" applyAlignment="1">
      <alignment horizontal="center" vertical="center"/>
    </xf>
    <xf numFmtId="0" fontId="12" fillId="0" borderId="7" xfId="4" applyNumberFormat="1" applyFont="1" applyBorder="1" applyAlignment="1">
      <alignment horizontal="center" vertical="center"/>
    </xf>
    <xf numFmtId="178" fontId="12" fillId="0" borderId="13" xfId="4" applyNumberFormat="1" applyFont="1" applyBorder="1" applyAlignment="1">
      <alignment horizontal="center" vertical="center"/>
    </xf>
    <xf numFmtId="178" fontId="12" fillId="0" borderId="12" xfId="4" applyNumberFormat="1" applyFont="1" applyBorder="1" applyAlignment="1">
      <alignment horizontal="center" vertical="center"/>
    </xf>
    <xf numFmtId="178" fontId="12" fillId="0" borderId="11" xfId="4" applyNumberFormat="1" applyFont="1" applyBorder="1" applyAlignment="1">
      <alignment horizontal="center" vertical="center"/>
    </xf>
    <xf numFmtId="38" fontId="12" fillId="0" borderId="12" xfId="4" applyFont="1" applyBorder="1" applyAlignment="1">
      <alignment horizontal="center" vertical="center"/>
    </xf>
    <xf numFmtId="38" fontId="12" fillId="0" borderId="10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38" fontId="14" fillId="0" borderId="10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38" fontId="5" fillId="0" borderId="10" xfId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38" fontId="14" fillId="0" borderId="5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5" fillId="0" borderId="5" xfId="1" applyFont="1" applyFill="1" applyBorder="1" applyAlignment="1">
      <alignment horizontal="center" vertical="center" wrapText="1"/>
    </xf>
    <xf numFmtId="38" fontId="12" fillId="0" borderId="14" xfId="1" applyFont="1" applyFill="1" applyBorder="1" applyAlignment="1">
      <alignment horizontal="center" vertical="center"/>
    </xf>
    <xf numFmtId="38" fontId="12" fillId="0" borderId="4" xfId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21" fillId="0" borderId="10" xfId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38" fontId="12" fillId="0" borderId="10" xfId="4" applyFont="1" applyBorder="1" applyAlignment="1">
      <alignment horizontal="center" vertical="center" wrapText="1"/>
    </xf>
    <xf numFmtId="38" fontId="5" fillId="0" borderId="5" xfId="4" applyFont="1" applyFill="1" applyBorder="1" applyAlignment="1">
      <alignment horizontal="center" vertical="center"/>
    </xf>
    <xf numFmtId="38" fontId="5" fillId="0" borderId="3" xfId="4" applyFont="1" applyFill="1" applyBorder="1" applyAlignment="1">
      <alignment horizontal="center" vertical="center"/>
    </xf>
    <xf numFmtId="38" fontId="5" fillId="0" borderId="10" xfId="4" applyFont="1" applyFill="1" applyBorder="1" applyAlignment="1">
      <alignment horizontal="center" vertical="center"/>
    </xf>
    <xf numFmtId="38" fontId="5" fillId="0" borderId="6" xfId="4" applyFont="1" applyFill="1" applyBorder="1" applyAlignment="1">
      <alignment horizontal="center" vertical="center"/>
    </xf>
    <xf numFmtId="38" fontId="5" fillId="0" borderId="14" xfId="4" applyFont="1" applyFill="1" applyBorder="1" applyAlignment="1">
      <alignment horizontal="center" vertical="center"/>
    </xf>
    <xf numFmtId="38" fontId="5" fillId="0" borderId="7" xfId="4" applyFont="1" applyFill="1" applyBorder="1" applyAlignment="1">
      <alignment horizontal="center" vertical="center"/>
    </xf>
  </cellXfs>
  <cellStyles count="6">
    <cellStyle name="桁区切り" xfId="1" builtinId="6"/>
    <cellStyle name="桁区切り 2" xfId="4"/>
    <cellStyle name="桁区切り 3" xfId="5"/>
    <cellStyle name="標準" xfId="0" builtinId="0"/>
    <cellStyle name="標準 2" xfId="2"/>
    <cellStyle name="標準_JB1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2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102.75" style="271" bestFit="1" customWidth="1"/>
    <col min="2" max="16384" width="9" style="271"/>
  </cols>
  <sheetData>
    <row r="1" spans="1:1" s="268" customFormat="1" ht="31.5" customHeight="1" x14ac:dyDescent="0.15">
      <c r="A1" s="267" t="s">
        <v>423</v>
      </c>
    </row>
    <row r="2" spans="1:1" s="268" customFormat="1" ht="27.75" customHeight="1" x14ac:dyDescent="0.15">
      <c r="A2" s="269" t="s">
        <v>0</v>
      </c>
    </row>
    <row r="3" spans="1:1" s="268" customFormat="1" ht="24" customHeight="1" x14ac:dyDescent="0.15">
      <c r="A3" s="270" t="s">
        <v>1</v>
      </c>
    </row>
    <row r="4" spans="1:1" ht="30" customHeight="1" x14ac:dyDescent="0.4">
      <c r="A4" s="271" t="s">
        <v>2</v>
      </c>
    </row>
    <row r="5" spans="1:1" ht="30" customHeight="1" x14ac:dyDescent="0.4">
      <c r="A5" s="271" t="s">
        <v>3</v>
      </c>
    </row>
    <row r="6" spans="1:1" ht="30" customHeight="1" x14ac:dyDescent="0.4">
      <c r="A6" s="271" t="s">
        <v>4</v>
      </c>
    </row>
    <row r="7" spans="1:1" ht="30" customHeight="1" x14ac:dyDescent="0.4">
      <c r="A7" s="271" t="s">
        <v>5</v>
      </c>
    </row>
    <row r="8" spans="1:1" ht="30" customHeight="1" x14ac:dyDescent="0.4">
      <c r="A8" s="271" t="s">
        <v>6</v>
      </c>
    </row>
    <row r="9" spans="1:1" ht="30" customHeight="1" x14ac:dyDescent="0.4">
      <c r="A9" s="271" t="s">
        <v>7</v>
      </c>
    </row>
    <row r="10" spans="1:1" ht="30" customHeight="1" x14ac:dyDescent="0.4">
      <c r="A10" s="271" t="s">
        <v>8</v>
      </c>
    </row>
    <row r="11" spans="1:1" ht="30" customHeight="1" x14ac:dyDescent="0.4">
      <c r="A11" s="271" t="s">
        <v>9</v>
      </c>
    </row>
    <row r="12" spans="1:1" ht="30" customHeight="1" x14ac:dyDescent="0.4">
      <c r="A12" s="271" t="s">
        <v>10</v>
      </c>
    </row>
    <row r="13" spans="1:1" ht="30" customHeight="1" x14ac:dyDescent="0.4">
      <c r="A13" s="271" t="s">
        <v>11</v>
      </c>
    </row>
    <row r="14" spans="1:1" ht="30" customHeight="1" x14ac:dyDescent="0.4">
      <c r="A14" s="271" t="s">
        <v>12</v>
      </c>
    </row>
    <row r="15" spans="1:1" ht="30" customHeight="1" x14ac:dyDescent="0.4">
      <c r="A15" s="271" t="s">
        <v>13</v>
      </c>
    </row>
    <row r="16" spans="1:1" ht="30" customHeight="1" x14ac:dyDescent="0.4">
      <c r="A16" s="271" t="s">
        <v>14</v>
      </c>
    </row>
    <row r="17" spans="1:1" ht="30" customHeight="1" x14ac:dyDescent="0.4">
      <c r="A17" s="271" t="s">
        <v>15</v>
      </c>
    </row>
    <row r="18" spans="1:1" ht="30" customHeight="1" x14ac:dyDescent="0.4">
      <c r="A18" s="271" t="s">
        <v>16</v>
      </c>
    </row>
    <row r="19" spans="1:1" ht="30" customHeight="1" x14ac:dyDescent="0.4">
      <c r="A19" s="271" t="s">
        <v>17</v>
      </c>
    </row>
    <row r="20" spans="1:1" ht="30" customHeight="1" x14ac:dyDescent="0.4">
      <c r="A20" s="271" t="s">
        <v>18</v>
      </c>
    </row>
    <row r="21" spans="1:1" ht="30" customHeight="1" x14ac:dyDescent="0.4">
      <c r="A21" s="271" t="s">
        <v>19</v>
      </c>
    </row>
    <row r="22" spans="1:1" ht="30" customHeight="1" x14ac:dyDescent="0.4">
      <c r="A22" s="271" t="s">
        <v>20</v>
      </c>
    </row>
    <row r="23" spans="1:1" ht="30" customHeight="1" x14ac:dyDescent="0.4">
      <c r="A23" s="271" t="s">
        <v>21</v>
      </c>
    </row>
    <row r="24" spans="1:1" ht="30" customHeight="1" x14ac:dyDescent="0.4">
      <c r="A24" s="271" t="s">
        <v>22</v>
      </c>
    </row>
    <row r="25" spans="1:1" ht="30" customHeight="1" x14ac:dyDescent="0.4">
      <c r="A25" s="271" t="s">
        <v>23</v>
      </c>
    </row>
    <row r="26" spans="1:1" ht="30" customHeight="1" x14ac:dyDescent="0.4">
      <c r="A26" s="271" t="s">
        <v>24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20"/>
  <sheetViews>
    <sheetView zoomScaleNormal="100" workbookViewId="0"/>
  </sheetViews>
  <sheetFormatPr defaultRowHeight="13.5" x14ac:dyDescent="0.15"/>
  <cols>
    <col min="1" max="1" width="12.625" style="68" customWidth="1"/>
    <col min="2" max="4" width="8.625" style="68" customWidth="1"/>
    <col min="5" max="5" width="19.125" style="68" customWidth="1"/>
    <col min="6" max="6" width="15.5" style="68" customWidth="1"/>
    <col min="7" max="7" width="9.125" style="68" customWidth="1"/>
    <col min="8" max="8" width="10.625" style="68" customWidth="1"/>
    <col min="9" max="11" width="9.625" style="68" customWidth="1"/>
    <col min="12" max="13" width="10.625" style="68" customWidth="1"/>
    <col min="14" max="16384" width="9" style="68"/>
  </cols>
  <sheetData>
    <row r="1" spans="1:13" ht="24.75" customHeight="1" x14ac:dyDescent="0.15">
      <c r="A1" s="265" t="s">
        <v>243</v>
      </c>
      <c r="B1" s="40"/>
      <c r="C1" s="40"/>
      <c r="D1" s="40"/>
      <c r="E1" s="40"/>
      <c r="F1" s="40"/>
      <c r="G1" s="40"/>
      <c r="H1" s="40"/>
    </row>
    <row r="2" spans="1:13" ht="9" customHeight="1" x14ac:dyDescent="0.2">
      <c r="A2" s="59"/>
      <c r="B2" s="40"/>
      <c r="C2" s="40"/>
      <c r="D2" s="40"/>
      <c r="E2" s="40"/>
      <c r="F2" s="40"/>
      <c r="G2" s="40"/>
      <c r="H2" s="40"/>
    </row>
    <row r="3" spans="1:13" x14ac:dyDescent="0.15">
      <c r="A3" s="58" t="s">
        <v>242</v>
      </c>
      <c r="B3" s="40"/>
      <c r="C3" s="40"/>
      <c r="D3" s="40"/>
      <c r="E3" s="40"/>
      <c r="F3" s="40"/>
      <c r="G3" s="40"/>
      <c r="H3" s="40"/>
    </row>
    <row r="4" spans="1:13" ht="6" customHeight="1" x14ac:dyDescent="0.15">
      <c r="A4" s="58"/>
      <c r="B4" s="40"/>
      <c r="C4" s="40"/>
      <c r="D4" s="40"/>
      <c r="E4" s="40"/>
      <c r="F4" s="40"/>
      <c r="G4" s="40"/>
      <c r="H4" s="40"/>
    </row>
    <row r="5" spans="1:13" s="76" customFormat="1" ht="15" customHeight="1" x14ac:dyDescent="0.4">
      <c r="A5" s="293" t="s">
        <v>76</v>
      </c>
      <c r="B5" s="330" t="s">
        <v>241</v>
      </c>
      <c r="C5" s="302"/>
      <c r="D5" s="293"/>
      <c r="E5" s="320" t="s">
        <v>240</v>
      </c>
      <c r="F5" s="323" t="s">
        <v>239</v>
      </c>
      <c r="G5" s="323" t="s">
        <v>238</v>
      </c>
      <c r="H5" s="326" t="s">
        <v>237</v>
      </c>
      <c r="I5" s="313" t="s">
        <v>236</v>
      </c>
      <c r="J5" s="314"/>
      <c r="K5" s="314"/>
      <c r="L5" s="317" t="s">
        <v>235</v>
      </c>
      <c r="M5" s="310" t="s">
        <v>234</v>
      </c>
    </row>
    <row r="6" spans="1:13" s="76" customFormat="1" ht="15" customHeight="1" x14ac:dyDescent="0.4">
      <c r="A6" s="329"/>
      <c r="B6" s="331"/>
      <c r="C6" s="303"/>
      <c r="D6" s="294"/>
      <c r="E6" s="321"/>
      <c r="F6" s="324"/>
      <c r="G6" s="324"/>
      <c r="H6" s="327"/>
      <c r="I6" s="315"/>
      <c r="J6" s="316"/>
      <c r="K6" s="316"/>
      <c r="L6" s="318"/>
      <c r="M6" s="311"/>
    </row>
    <row r="7" spans="1:13" s="76" customFormat="1" ht="15" customHeight="1" x14ac:dyDescent="0.4">
      <c r="A7" s="329"/>
      <c r="B7" s="290" t="s">
        <v>233</v>
      </c>
      <c r="C7" s="290" t="s">
        <v>87</v>
      </c>
      <c r="D7" s="290" t="s">
        <v>86</v>
      </c>
      <c r="E7" s="321"/>
      <c r="F7" s="324"/>
      <c r="G7" s="324"/>
      <c r="H7" s="327"/>
      <c r="I7" s="290" t="s">
        <v>233</v>
      </c>
      <c r="J7" s="290" t="s">
        <v>232</v>
      </c>
      <c r="K7" s="290" t="s">
        <v>231</v>
      </c>
      <c r="L7" s="318"/>
      <c r="M7" s="311"/>
    </row>
    <row r="8" spans="1:13" s="76" customFormat="1" ht="15" customHeight="1" x14ac:dyDescent="0.4">
      <c r="A8" s="294"/>
      <c r="B8" s="291"/>
      <c r="C8" s="291"/>
      <c r="D8" s="291"/>
      <c r="E8" s="322"/>
      <c r="F8" s="325"/>
      <c r="G8" s="325"/>
      <c r="H8" s="328"/>
      <c r="I8" s="291"/>
      <c r="J8" s="291"/>
      <c r="K8" s="291"/>
      <c r="L8" s="319"/>
      <c r="M8" s="312"/>
    </row>
    <row r="9" spans="1:13" ht="6" customHeight="1" x14ac:dyDescent="0.15">
      <c r="A9" s="148"/>
      <c r="B9" s="145"/>
      <c r="C9" s="145"/>
      <c r="D9" s="145"/>
      <c r="E9" s="145"/>
      <c r="F9" s="145"/>
      <c r="G9" s="145"/>
      <c r="H9" s="145"/>
      <c r="I9" s="250"/>
      <c r="J9" s="250"/>
      <c r="K9" s="250"/>
      <c r="L9" s="145"/>
      <c r="M9" s="145"/>
    </row>
    <row r="10" spans="1:13" s="69" customFormat="1" ht="17.100000000000001" customHeight="1" x14ac:dyDescent="0.15">
      <c r="A10" s="252" t="s">
        <v>68</v>
      </c>
      <c r="B10" s="147">
        <v>2422</v>
      </c>
      <c r="C10" s="146">
        <v>1242</v>
      </c>
      <c r="D10" s="146">
        <v>1180</v>
      </c>
      <c r="E10" s="146">
        <v>2413</v>
      </c>
      <c r="F10" s="87">
        <v>1</v>
      </c>
      <c r="G10" s="87">
        <v>2</v>
      </c>
      <c r="H10" s="145">
        <v>6</v>
      </c>
      <c r="I10" s="87">
        <v>1</v>
      </c>
      <c r="J10" s="87">
        <v>1</v>
      </c>
      <c r="K10" s="87" t="s">
        <v>82</v>
      </c>
      <c r="L10" s="145">
        <v>99.6</v>
      </c>
      <c r="M10" s="145">
        <v>0.1</v>
      </c>
    </row>
    <row r="11" spans="1:13" s="69" customFormat="1" ht="17.100000000000001" customHeight="1" x14ac:dyDescent="0.15">
      <c r="A11" s="252" t="s">
        <v>67</v>
      </c>
      <c r="B11" s="147">
        <v>2306</v>
      </c>
      <c r="C11" s="146">
        <v>1128</v>
      </c>
      <c r="D11" s="146">
        <v>1178</v>
      </c>
      <c r="E11" s="146">
        <v>2290</v>
      </c>
      <c r="F11" s="87">
        <v>2</v>
      </c>
      <c r="G11" s="87">
        <v>2</v>
      </c>
      <c r="H11" s="145">
        <v>12</v>
      </c>
      <c r="I11" s="87" t="s">
        <v>82</v>
      </c>
      <c r="J11" s="87" t="s">
        <v>82</v>
      </c>
      <c r="K11" s="87" t="s">
        <v>82</v>
      </c>
      <c r="L11" s="145">
        <v>99.3</v>
      </c>
      <c r="M11" s="145">
        <v>0.1</v>
      </c>
    </row>
    <row r="12" spans="1:13" s="69" customFormat="1" ht="17.100000000000001" customHeight="1" x14ac:dyDescent="0.15">
      <c r="A12" s="251" t="s">
        <v>66</v>
      </c>
      <c r="B12" s="147">
        <v>2356</v>
      </c>
      <c r="C12" s="146">
        <v>1237</v>
      </c>
      <c r="D12" s="146">
        <v>1119</v>
      </c>
      <c r="E12" s="146">
        <v>2341</v>
      </c>
      <c r="F12" s="87" t="s">
        <v>82</v>
      </c>
      <c r="G12" s="87">
        <v>1</v>
      </c>
      <c r="H12" s="145">
        <v>14</v>
      </c>
      <c r="I12" s="87">
        <v>1</v>
      </c>
      <c r="J12" s="87">
        <v>1</v>
      </c>
      <c r="K12" s="87" t="s">
        <v>82</v>
      </c>
      <c r="L12" s="145">
        <v>99.4</v>
      </c>
      <c r="M12" s="145">
        <v>0.1</v>
      </c>
    </row>
    <row r="13" spans="1:13" s="69" customFormat="1" ht="17.100000000000001" customHeight="1" x14ac:dyDescent="0.15">
      <c r="A13" s="252" t="s">
        <v>102</v>
      </c>
      <c r="B13" s="147">
        <v>2393</v>
      </c>
      <c r="C13" s="146">
        <v>1219</v>
      </c>
      <c r="D13" s="146">
        <v>1174</v>
      </c>
      <c r="E13" s="146">
        <v>2381</v>
      </c>
      <c r="F13" s="87" t="s">
        <v>82</v>
      </c>
      <c r="G13" s="87">
        <v>1</v>
      </c>
      <c r="H13" s="145">
        <v>11</v>
      </c>
      <c r="I13" s="87">
        <v>1</v>
      </c>
      <c r="J13" s="87">
        <v>1</v>
      </c>
      <c r="K13" s="87" t="s">
        <v>82</v>
      </c>
      <c r="L13" s="145">
        <v>99.5</v>
      </c>
      <c r="M13" s="145">
        <v>0.1</v>
      </c>
    </row>
    <row r="14" spans="1:13" s="69" customFormat="1" ht="17.100000000000001" customHeight="1" x14ac:dyDescent="0.15">
      <c r="A14" s="252" t="s">
        <v>64</v>
      </c>
      <c r="B14" s="147">
        <v>2162</v>
      </c>
      <c r="C14" s="146">
        <v>1092</v>
      </c>
      <c r="D14" s="146">
        <v>1070</v>
      </c>
      <c r="E14" s="146">
        <v>2156</v>
      </c>
      <c r="F14" s="87" t="s">
        <v>82</v>
      </c>
      <c r="G14" s="87">
        <v>1</v>
      </c>
      <c r="H14" s="145">
        <v>5</v>
      </c>
      <c r="I14" s="87" t="s">
        <v>82</v>
      </c>
      <c r="J14" s="87" t="s">
        <v>82</v>
      </c>
      <c r="K14" s="87" t="s">
        <v>82</v>
      </c>
      <c r="L14" s="145">
        <v>99.7</v>
      </c>
      <c r="M14" s="87" t="s">
        <v>82</v>
      </c>
    </row>
    <row r="15" spans="1:13" ht="6" customHeight="1" x14ac:dyDescent="0.15">
      <c r="A15" s="144"/>
      <c r="B15" s="73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spans="1:13" x14ac:dyDescent="0.15">
      <c r="A16" s="28" t="s">
        <v>230</v>
      </c>
      <c r="B16" s="41"/>
      <c r="C16" s="41"/>
      <c r="D16" s="41"/>
      <c r="E16" s="41"/>
      <c r="F16" s="41"/>
      <c r="G16" s="41"/>
      <c r="H16" s="41"/>
      <c r="I16" s="71"/>
      <c r="J16" s="71"/>
      <c r="K16" s="71"/>
      <c r="L16" s="71"/>
      <c r="M16" s="71"/>
    </row>
    <row r="17" spans="1:8" x14ac:dyDescent="0.15">
      <c r="A17" s="71" t="s">
        <v>229</v>
      </c>
    </row>
    <row r="18" spans="1:8" s="71" customFormat="1" ht="12" x14ac:dyDescent="0.15">
      <c r="A18" s="71" t="s">
        <v>228</v>
      </c>
    </row>
    <row r="19" spans="1:8" x14ac:dyDescent="0.15">
      <c r="A19" s="71"/>
      <c r="F19" s="70"/>
    </row>
    <row r="20" spans="1:8" x14ac:dyDescent="0.15">
      <c r="D20" s="70"/>
      <c r="E20" s="70"/>
      <c r="F20" s="70"/>
      <c r="G20" s="70"/>
      <c r="H20" s="70"/>
    </row>
  </sheetData>
  <mergeCells count="15">
    <mergeCell ref="A5:A8"/>
    <mergeCell ref="B5:D6"/>
    <mergeCell ref="B7:B8"/>
    <mergeCell ref="C7:C8"/>
    <mergeCell ref="D7:D8"/>
    <mergeCell ref="M5:M8"/>
    <mergeCell ref="I5:K6"/>
    <mergeCell ref="L5:L8"/>
    <mergeCell ref="E5:E8"/>
    <mergeCell ref="F5:F8"/>
    <mergeCell ref="I7:I8"/>
    <mergeCell ref="J7:J8"/>
    <mergeCell ref="G5:G8"/>
    <mergeCell ref="H5:H8"/>
    <mergeCell ref="K7:K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C19"/>
  <sheetViews>
    <sheetView zoomScaleNormal="100" workbookViewId="0"/>
  </sheetViews>
  <sheetFormatPr defaultRowHeight="13.5" x14ac:dyDescent="0.15"/>
  <cols>
    <col min="1" max="1" width="12.25" style="21" customWidth="1"/>
    <col min="2" max="9" width="7.625" style="21" customWidth="1"/>
    <col min="10" max="14" width="9.125" style="21" customWidth="1"/>
    <col min="15" max="29" width="7.625" style="21" customWidth="1"/>
    <col min="30" max="16384" width="9" style="21"/>
  </cols>
  <sheetData>
    <row r="1" spans="1:29" ht="24" customHeight="1" x14ac:dyDescent="0.15">
      <c r="A1" s="264" t="s">
        <v>256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29" ht="9" customHeight="1" x14ac:dyDescent="0.2">
      <c r="A2" s="39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9" x14ac:dyDescent="0.15">
      <c r="A3" s="23" t="s">
        <v>255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9" ht="6" customHeight="1" x14ac:dyDescent="0.15">
      <c r="A4" s="37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9" s="154" customFormat="1" ht="15" customHeight="1" x14ac:dyDescent="0.4">
      <c r="A5" s="287" t="s">
        <v>76</v>
      </c>
      <c r="B5" s="285" t="s">
        <v>254</v>
      </c>
      <c r="C5" s="289"/>
      <c r="D5" s="287"/>
      <c r="E5" s="283" t="s">
        <v>253</v>
      </c>
      <c r="F5" s="341"/>
      <c r="G5" s="341"/>
      <c r="H5" s="341"/>
      <c r="I5" s="342"/>
      <c r="J5" s="283" t="s">
        <v>252</v>
      </c>
      <c r="K5" s="341"/>
      <c r="L5" s="341"/>
      <c r="M5" s="341"/>
      <c r="N5" s="342"/>
      <c r="O5" s="285" t="s">
        <v>251</v>
      </c>
      <c r="P5" s="289"/>
      <c r="Q5" s="289"/>
      <c r="R5" s="289"/>
      <c r="S5" s="287"/>
      <c r="T5" s="283" t="s">
        <v>250</v>
      </c>
      <c r="U5" s="341"/>
      <c r="V5" s="342"/>
      <c r="W5" s="285" t="s">
        <v>249</v>
      </c>
      <c r="X5" s="289"/>
      <c r="Y5" s="289"/>
      <c r="Z5" s="289"/>
      <c r="AA5" s="287"/>
      <c r="AB5" s="332" t="s">
        <v>248</v>
      </c>
      <c r="AC5" s="335" t="s">
        <v>234</v>
      </c>
    </row>
    <row r="6" spans="1:29" s="154" customFormat="1" ht="15" customHeight="1" x14ac:dyDescent="0.4">
      <c r="A6" s="345"/>
      <c r="B6" s="286"/>
      <c r="C6" s="340"/>
      <c r="D6" s="288"/>
      <c r="E6" s="284"/>
      <c r="F6" s="343"/>
      <c r="G6" s="343"/>
      <c r="H6" s="343"/>
      <c r="I6" s="344"/>
      <c r="J6" s="284"/>
      <c r="K6" s="343"/>
      <c r="L6" s="343"/>
      <c r="M6" s="343"/>
      <c r="N6" s="344"/>
      <c r="O6" s="286"/>
      <c r="P6" s="340"/>
      <c r="Q6" s="340"/>
      <c r="R6" s="340"/>
      <c r="S6" s="288"/>
      <c r="T6" s="284"/>
      <c r="U6" s="343"/>
      <c r="V6" s="344"/>
      <c r="W6" s="286"/>
      <c r="X6" s="340"/>
      <c r="Y6" s="340"/>
      <c r="Z6" s="340"/>
      <c r="AA6" s="288"/>
      <c r="AB6" s="333"/>
      <c r="AC6" s="336"/>
    </row>
    <row r="7" spans="1:29" s="154" customFormat="1" ht="15" customHeight="1" x14ac:dyDescent="0.4">
      <c r="A7" s="345"/>
      <c r="B7" s="338" t="s">
        <v>233</v>
      </c>
      <c r="C7" s="338" t="s">
        <v>87</v>
      </c>
      <c r="D7" s="338" t="s">
        <v>86</v>
      </c>
      <c r="E7" s="338" t="s">
        <v>233</v>
      </c>
      <c r="F7" s="338" t="s">
        <v>87</v>
      </c>
      <c r="G7" s="338" t="s">
        <v>86</v>
      </c>
      <c r="H7" s="346" t="s">
        <v>247</v>
      </c>
      <c r="I7" s="347"/>
      <c r="J7" s="338" t="s">
        <v>233</v>
      </c>
      <c r="K7" s="338" t="s">
        <v>87</v>
      </c>
      <c r="L7" s="338" t="s">
        <v>86</v>
      </c>
      <c r="M7" s="346" t="s">
        <v>247</v>
      </c>
      <c r="N7" s="347"/>
      <c r="O7" s="338" t="s">
        <v>233</v>
      </c>
      <c r="P7" s="338" t="s">
        <v>87</v>
      </c>
      <c r="Q7" s="338" t="s">
        <v>86</v>
      </c>
      <c r="R7" s="346" t="s">
        <v>246</v>
      </c>
      <c r="S7" s="347"/>
      <c r="T7" s="338" t="s">
        <v>233</v>
      </c>
      <c r="U7" s="338" t="s">
        <v>87</v>
      </c>
      <c r="V7" s="338" t="s">
        <v>86</v>
      </c>
      <c r="W7" s="338" t="s">
        <v>233</v>
      </c>
      <c r="X7" s="338" t="s">
        <v>87</v>
      </c>
      <c r="Y7" s="338" t="s">
        <v>86</v>
      </c>
      <c r="Z7" s="157" t="s">
        <v>246</v>
      </c>
      <c r="AA7" s="156"/>
      <c r="AB7" s="333"/>
      <c r="AC7" s="336"/>
    </row>
    <row r="8" spans="1:29" s="154" customFormat="1" ht="15" customHeight="1" x14ac:dyDescent="0.4">
      <c r="A8" s="288"/>
      <c r="B8" s="339"/>
      <c r="C8" s="339"/>
      <c r="D8" s="339"/>
      <c r="E8" s="339"/>
      <c r="F8" s="339"/>
      <c r="G8" s="339"/>
      <c r="H8" s="155" t="s">
        <v>87</v>
      </c>
      <c r="I8" s="155" t="s">
        <v>86</v>
      </c>
      <c r="J8" s="339"/>
      <c r="K8" s="339"/>
      <c r="L8" s="339"/>
      <c r="M8" s="155" t="s">
        <v>87</v>
      </c>
      <c r="N8" s="155" t="s">
        <v>86</v>
      </c>
      <c r="O8" s="339"/>
      <c r="P8" s="339"/>
      <c r="Q8" s="339"/>
      <c r="R8" s="155" t="s">
        <v>87</v>
      </c>
      <c r="S8" s="155" t="s">
        <v>86</v>
      </c>
      <c r="T8" s="339"/>
      <c r="U8" s="339"/>
      <c r="V8" s="339"/>
      <c r="W8" s="339"/>
      <c r="X8" s="339"/>
      <c r="Y8" s="339"/>
      <c r="Z8" s="36" t="s">
        <v>87</v>
      </c>
      <c r="AA8" s="36" t="s">
        <v>86</v>
      </c>
      <c r="AB8" s="334"/>
      <c r="AC8" s="337"/>
    </row>
    <row r="9" spans="1:29" ht="6" customHeight="1" x14ac:dyDescent="0.15">
      <c r="A9" s="141"/>
      <c r="B9" s="152"/>
      <c r="C9" s="152"/>
      <c r="D9" s="152"/>
      <c r="E9" s="152"/>
      <c r="F9" s="152"/>
      <c r="G9" s="152"/>
      <c r="H9" s="153"/>
      <c r="I9" s="153"/>
      <c r="J9" s="153"/>
      <c r="K9" s="152"/>
      <c r="L9" s="152"/>
      <c r="M9" s="153"/>
      <c r="N9" s="153"/>
      <c r="O9" s="153"/>
      <c r="P9" s="152"/>
      <c r="Q9" s="152"/>
      <c r="R9" s="153"/>
      <c r="S9" s="153"/>
      <c r="T9" s="153"/>
      <c r="U9" s="152"/>
      <c r="V9" s="152"/>
      <c r="W9" s="32"/>
      <c r="X9" s="152"/>
      <c r="Y9" s="152"/>
      <c r="Z9" s="32"/>
      <c r="AA9" s="32"/>
      <c r="AB9" s="152"/>
      <c r="AC9" s="152"/>
    </row>
    <row r="10" spans="1:29" s="41" customFormat="1" ht="17.100000000000001" customHeight="1" x14ac:dyDescent="0.15">
      <c r="A10" s="52" t="s">
        <v>68</v>
      </c>
      <c r="B10" s="27">
        <v>2332</v>
      </c>
      <c r="C10" s="28">
        <v>1185</v>
      </c>
      <c r="D10" s="28">
        <v>1147</v>
      </c>
      <c r="E10" s="28">
        <v>1203</v>
      </c>
      <c r="F10" s="28">
        <v>609</v>
      </c>
      <c r="G10" s="28">
        <v>594</v>
      </c>
      <c r="H10" s="28">
        <v>496</v>
      </c>
      <c r="I10" s="28">
        <v>374</v>
      </c>
      <c r="J10" s="28">
        <v>519</v>
      </c>
      <c r="K10" s="28">
        <v>233</v>
      </c>
      <c r="L10" s="28">
        <v>286</v>
      </c>
      <c r="M10" s="28">
        <v>173</v>
      </c>
      <c r="N10" s="28">
        <v>182</v>
      </c>
      <c r="O10" s="28">
        <v>518</v>
      </c>
      <c r="P10" s="28">
        <v>284</v>
      </c>
      <c r="Q10" s="28">
        <v>234</v>
      </c>
      <c r="R10" s="28">
        <v>47</v>
      </c>
      <c r="S10" s="28">
        <v>21</v>
      </c>
      <c r="T10" s="28">
        <v>49</v>
      </c>
      <c r="U10" s="28">
        <v>20</v>
      </c>
      <c r="V10" s="28">
        <v>29</v>
      </c>
      <c r="W10" s="49">
        <v>1</v>
      </c>
      <c r="X10" s="49">
        <v>1</v>
      </c>
      <c r="Y10" s="49" t="s">
        <v>36</v>
      </c>
      <c r="Z10" s="49" t="s">
        <v>36</v>
      </c>
      <c r="AA10" s="49" t="s">
        <v>36</v>
      </c>
      <c r="AB10" s="151">
        <v>51.6</v>
      </c>
      <c r="AC10" s="151">
        <v>22.3</v>
      </c>
    </row>
    <row r="11" spans="1:29" s="41" customFormat="1" ht="17.100000000000001" customHeight="1" x14ac:dyDescent="0.15">
      <c r="A11" s="52">
        <v>28</v>
      </c>
      <c r="B11" s="27">
        <v>2149</v>
      </c>
      <c r="C11" s="28">
        <v>1070</v>
      </c>
      <c r="D11" s="28">
        <v>1079</v>
      </c>
      <c r="E11" s="28">
        <v>1092</v>
      </c>
      <c r="F11" s="28">
        <v>522</v>
      </c>
      <c r="G11" s="28">
        <v>570</v>
      </c>
      <c r="H11" s="28">
        <v>390</v>
      </c>
      <c r="I11" s="28">
        <v>342</v>
      </c>
      <c r="J11" s="28">
        <f>372+149+36</f>
        <v>557</v>
      </c>
      <c r="K11" s="28">
        <f>148+98+31</f>
        <v>277</v>
      </c>
      <c r="L11" s="28">
        <f>224+51+5</f>
        <v>280</v>
      </c>
      <c r="M11" s="28">
        <f>110+88+1</f>
        <v>199</v>
      </c>
      <c r="N11" s="28">
        <f>144+48+1</f>
        <v>193</v>
      </c>
      <c r="O11" s="28">
        <f>452+1</f>
        <v>453</v>
      </c>
      <c r="P11" s="28">
        <v>249</v>
      </c>
      <c r="Q11" s="28">
        <f>203+1</f>
        <v>204</v>
      </c>
      <c r="R11" s="28">
        <v>31</v>
      </c>
      <c r="S11" s="28">
        <f>27+1</f>
        <v>28</v>
      </c>
      <c r="T11" s="28">
        <f>13+34</f>
        <v>47</v>
      </c>
      <c r="U11" s="28">
        <f>4+18</f>
        <v>22</v>
      </c>
      <c r="V11" s="28">
        <f>9+16</f>
        <v>25</v>
      </c>
      <c r="W11" s="49" t="s">
        <v>82</v>
      </c>
      <c r="X11" s="49" t="s">
        <v>82</v>
      </c>
      <c r="Y11" s="49" t="s">
        <v>82</v>
      </c>
      <c r="Z11" s="49" t="s">
        <v>82</v>
      </c>
      <c r="AA11" s="49" t="s">
        <v>82</v>
      </c>
      <c r="AB11" s="151">
        <v>50.8</v>
      </c>
      <c r="AC11" s="151">
        <v>21.1</v>
      </c>
    </row>
    <row r="12" spans="1:29" s="41" customFormat="1" ht="17.100000000000001" customHeight="1" x14ac:dyDescent="0.15">
      <c r="A12" s="250">
        <v>29</v>
      </c>
      <c r="B12" s="27">
        <v>2203</v>
      </c>
      <c r="C12" s="28">
        <v>1120</v>
      </c>
      <c r="D12" s="28">
        <v>1083</v>
      </c>
      <c r="E12" s="28">
        <v>1165</v>
      </c>
      <c r="F12" s="28">
        <v>573</v>
      </c>
      <c r="G12" s="28">
        <v>592</v>
      </c>
      <c r="H12" s="28">
        <v>440</v>
      </c>
      <c r="I12" s="28">
        <v>380</v>
      </c>
      <c r="J12" s="28">
        <f>354+134+48</f>
        <v>536</v>
      </c>
      <c r="K12" s="28">
        <f>134+89+44</f>
        <v>267</v>
      </c>
      <c r="L12" s="28">
        <f>220+45+4</f>
        <v>269</v>
      </c>
      <c r="M12" s="28">
        <f>84+73</f>
        <v>157</v>
      </c>
      <c r="N12" s="28">
        <f>108+32</f>
        <v>140</v>
      </c>
      <c r="O12" s="28">
        <f>453+2</f>
        <v>455</v>
      </c>
      <c r="P12" s="28">
        <f>261+0</f>
        <v>261</v>
      </c>
      <c r="Q12" s="28">
        <f>192+2</f>
        <v>194</v>
      </c>
      <c r="R12" s="28">
        <v>32</v>
      </c>
      <c r="S12" s="28">
        <v>17</v>
      </c>
      <c r="T12" s="28">
        <f>6+41</f>
        <v>47</v>
      </c>
      <c r="U12" s="28">
        <f>2+17</f>
        <v>19</v>
      </c>
      <c r="V12" s="28">
        <f>4+24</f>
        <v>28</v>
      </c>
      <c r="W12" s="49" t="s">
        <v>82</v>
      </c>
      <c r="X12" s="49" t="s">
        <v>82</v>
      </c>
      <c r="Y12" s="49" t="s">
        <v>82</v>
      </c>
      <c r="Z12" s="49" t="s">
        <v>82</v>
      </c>
      <c r="AA12" s="49" t="s">
        <v>82</v>
      </c>
      <c r="AB12" s="151">
        <v>52.9</v>
      </c>
      <c r="AC12" s="151">
        <v>20.7</v>
      </c>
    </row>
    <row r="13" spans="1:29" s="41" customFormat="1" ht="17.100000000000001" customHeight="1" x14ac:dyDescent="0.15">
      <c r="A13" s="52">
        <v>30</v>
      </c>
      <c r="B13" s="27">
        <v>2218</v>
      </c>
      <c r="C13" s="28">
        <v>1126</v>
      </c>
      <c r="D13" s="28">
        <v>1092</v>
      </c>
      <c r="E13" s="28">
        <v>1207</v>
      </c>
      <c r="F13" s="28">
        <v>587</v>
      </c>
      <c r="G13" s="28">
        <v>620</v>
      </c>
      <c r="H13" s="28">
        <v>457</v>
      </c>
      <c r="I13" s="28">
        <v>383</v>
      </c>
      <c r="J13" s="28">
        <v>530</v>
      </c>
      <c r="K13" s="28">
        <v>270</v>
      </c>
      <c r="L13" s="28">
        <v>260</v>
      </c>
      <c r="M13" s="28">
        <v>148</v>
      </c>
      <c r="N13" s="28">
        <v>140</v>
      </c>
      <c r="O13" s="28">
        <v>428</v>
      </c>
      <c r="P13" s="28">
        <v>235</v>
      </c>
      <c r="Q13" s="28">
        <v>193</v>
      </c>
      <c r="R13" s="28">
        <v>49</v>
      </c>
      <c r="S13" s="28">
        <v>15</v>
      </c>
      <c r="T13" s="28">
        <v>53</v>
      </c>
      <c r="U13" s="28">
        <v>34</v>
      </c>
      <c r="V13" s="28">
        <v>19</v>
      </c>
      <c r="W13" s="49" t="s">
        <v>82</v>
      </c>
      <c r="X13" s="49" t="s">
        <v>82</v>
      </c>
      <c r="Y13" s="49" t="s">
        <v>82</v>
      </c>
      <c r="Z13" s="49" t="s">
        <v>82</v>
      </c>
      <c r="AA13" s="49" t="s">
        <v>82</v>
      </c>
      <c r="AB13" s="151">
        <v>54.4</v>
      </c>
      <c r="AC13" s="151">
        <v>19.3</v>
      </c>
    </row>
    <row r="14" spans="1:29" s="41" customFormat="1" ht="17.100000000000001" customHeight="1" x14ac:dyDescent="0.15">
      <c r="A14" s="250" t="s">
        <v>64</v>
      </c>
      <c r="B14" s="27">
        <v>2137</v>
      </c>
      <c r="C14" s="28">
        <v>1049</v>
      </c>
      <c r="D14" s="28">
        <v>1088</v>
      </c>
      <c r="E14" s="28">
        <v>1153</v>
      </c>
      <c r="F14" s="28">
        <v>551</v>
      </c>
      <c r="G14" s="28">
        <v>602</v>
      </c>
      <c r="H14" s="28">
        <v>372</v>
      </c>
      <c r="I14" s="28">
        <v>370</v>
      </c>
      <c r="J14" s="28">
        <v>525</v>
      </c>
      <c r="K14" s="28">
        <v>255</v>
      </c>
      <c r="L14" s="28">
        <v>270</v>
      </c>
      <c r="M14" s="28">
        <v>145</v>
      </c>
      <c r="N14" s="28">
        <v>152</v>
      </c>
      <c r="O14" s="28">
        <v>422</v>
      </c>
      <c r="P14" s="28">
        <v>226</v>
      </c>
      <c r="Q14" s="28">
        <v>196</v>
      </c>
      <c r="R14" s="28">
        <v>32</v>
      </c>
      <c r="S14" s="28">
        <v>23</v>
      </c>
      <c r="T14" s="28">
        <v>37</v>
      </c>
      <c r="U14" s="28">
        <v>17</v>
      </c>
      <c r="V14" s="28">
        <v>20</v>
      </c>
      <c r="W14" s="49" t="s">
        <v>82</v>
      </c>
      <c r="X14" s="49" t="s">
        <v>82</v>
      </c>
      <c r="Y14" s="49" t="s">
        <v>82</v>
      </c>
      <c r="Z14" s="49" t="s">
        <v>82</v>
      </c>
      <c r="AA14" s="49" t="s">
        <v>82</v>
      </c>
      <c r="AB14" s="151">
        <v>54</v>
      </c>
      <c r="AC14" s="151">
        <v>19.7</v>
      </c>
    </row>
    <row r="15" spans="1:29" ht="6" customHeight="1" x14ac:dyDescent="0.15">
      <c r="A15" s="25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15" customHeight="1" x14ac:dyDescent="0.15">
      <c r="A16" s="139" t="s">
        <v>245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</row>
    <row r="17" spans="1:6" s="150" customFormat="1" ht="12" x14ac:dyDescent="0.15">
      <c r="A17" s="150" t="s">
        <v>244</v>
      </c>
    </row>
    <row r="18" spans="1:6" x14ac:dyDescent="0.15">
      <c r="A18" s="150"/>
      <c r="F18" s="149"/>
    </row>
    <row r="19" spans="1:6" x14ac:dyDescent="0.15">
      <c r="F19" s="149"/>
    </row>
  </sheetData>
  <mergeCells count="30">
    <mergeCell ref="E7:E8"/>
    <mergeCell ref="E5:I6"/>
    <mergeCell ref="O5:S6"/>
    <mergeCell ref="O7:O8"/>
    <mergeCell ref="H7:I7"/>
    <mergeCell ref="J7:J8"/>
    <mergeCell ref="J5:N6"/>
    <mergeCell ref="R7:S7"/>
    <mergeCell ref="M7:N7"/>
    <mergeCell ref="P7:P8"/>
    <mergeCell ref="A5:A8"/>
    <mergeCell ref="B5:D6"/>
    <mergeCell ref="B7:B8"/>
    <mergeCell ref="C7:C8"/>
    <mergeCell ref="D7:D8"/>
    <mergeCell ref="AB5:AB8"/>
    <mergeCell ref="AC5:AC8"/>
    <mergeCell ref="Y7:Y8"/>
    <mergeCell ref="W5:AA6"/>
    <mergeCell ref="F7:F8"/>
    <mergeCell ref="G7:G8"/>
    <mergeCell ref="K7:K8"/>
    <mergeCell ref="L7:L8"/>
    <mergeCell ref="W7:W8"/>
    <mergeCell ref="X7:X8"/>
    <mergeCell ref="U7:U8"/>
    <mergeCell ref="T7:T8"/>
    <mergeCell ref="T5:V6"/>
    <mergeCell ref="V7:V8"/>
    <mergeCell ref="Q7:Q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18"/>
  <sheetViews>
    <sheetView zoomScaleNormal="100" workbookViewId="0"/>
  </sheetViews>
  <sheetFormatPr defaultColWidth="8.875" defaultRowHeight="13.5" x14ac:dyDescent="0.15"/>
  <cols>
    <col min="1" max="1" width="11.375" style="22" customWidth="1"/>
    <col min="2" max="9" width="9.375" style="22" customWidth="1"/>
    <col min="10" max="16384" width="8.875" style="22"/>
  </cols>
  <sheetData>
    <row r="1" spans="1:9" ht="24" customHeight="1" x14ac:dyDescent="0.15">
      <c r="A1" s="264" t="s">
        <v>267</v>
      </c>
    </row>
    <row r="2" spans="1:9" ht="9" customHeight="1" x14ac:dyDescent="0.2">
      <c r="A2" s="39"/>
    </row>
    <row r="3" spans="1:9" x14ac:dyDescent="0.15">
      <c r="A3" s="37" t="s">
        <v>266</v>
      </c>
    </row>
    <row r="4" spans="1:9" x14ac:dyDescent="0.15">
      <c r="A4" s="37" t="s">
        <v>265</v>
      </c>
    </row>
    <row r="5" spans="1:9" ht="6" customHeight="1" x14ac:dyDescent="0.15">
      <c r="A5" s="37"/>
    </row>
    <row r="6" spans="1:9" s="160" customFormat="1" ht="15" customHeight="1" x14ac:dyDescent="0.4">
      <c r="A6" s="287" t="s">
        <v>76</v>
      </c>
      <c r="B6" s="354" t="s">
        <v>264</v>
      </c>
      <c r="C6" s="348" t="s">
        <v>263</v>
      </c>
      <c r="D6" s="354" t="s">
        <v>262</v>
      </c>
      <c r="E6" s="348" t="s">
        <v>261</v>
      </c>
      <c r="F6" s="348" t="s">
        <v>260</v>
      </c>
      <c r="G6" s="348" t="s">
        <v>259</v>
      </c>
      <c r="H6" s="348" t="s">
        <v>258</v>
      </c>
      <c r="I6" s="351" t="s">
        <v>257</v>
      </c>
    </row>
    <row r="7" spans="1:9" s="160" customFormat="1" ht="15" customHeight="1" x14ac:dyDescent="0.4">
      <c r="A7" s="345"/>
      <c r="B7" s="355"/>
      <c r="C7" s="349"/>
      <c r="D7" s="355"/>
      <c r="E7" s="349"/>
      <c r="F7" s="349"/>
      <c r="G7" s="349"/>
      <c r="H7" s="349"/>
      <c r="I7" s="352"/>
    </row>
    <row r="8" spans="1:9" s="160" customFormat="1" ht="15" customHeight="1" x14ac:dyDescent="0.4">
      <c r="A8" s="288"/>
      <c r="B8" s="356"/>
      <c r="C8" s="350"/>
      <c r="D8" s="356"/>
      <c r="E8" s="350"/>
      <c r="F8" s="350"/>
      <c r="G8" s="350"/>
      <c r="H8" s="350"/>
      <c r="I8" s="353"/>
    </row>
    <row r="9" spans="1:9" s="158" customFormat="1" ht="6" customHeight="1" x14ac:dyDescent="0.15">
      <c r="A9" s="141"/>
      <c r="B9" s="32"/>
      <c r="C9" s="159"/>
      <c r="D9" s="32"/>
      <c r="E9" s="159"/>
      <c r="F9" s="159"/>
      <c r="G9" s="159"/>
      <c r="H9" s="159"/>
      <c r="I9" s="159"/>
    </row>
    <row r="10" spans="1:9" s="23" customFormat="1" ht="16.5" customHeight="1" x14ac:dyDescent="0.15">
      <c r="A10" s="251" t="s">
        <v>103</v>
      </c>
      <c r="B10" s="27">
        <v>3</v>
      </c>
      <c r="C10" s="49" t="s">
        <v>36</v>
      </c>
      <c r="D10" s="49" t="s">
        <v>36</v>
      </c>
      <c r="E10" s="49" t="s">
        <v>36</v>
      </c>
      <c r="F10" s="28">
        <v>2</v>
      </c>
      <c r="G10" s="49" t="s">
        <v>36</v>
      </c>
      <c r="H10" s="49" t="s">
        <v>36</v>
      </c>
      <c r="I10" s="28">
        <v>1</v>
      </c>
    </row>
    <row r="11" spans="1:9" s="23" customFormat="1" ht="16.5" customHeight="1" x14ac:dyDescent="0.15">
      <c r="A11" s="251" t="s">
        <v>67</v>
      </c>
      <c r="B11" s="27">
        <v>3</v>
      </c>
      <c r="C11" s="49" t="s">
        <v>36</v>
      </c>
      <c r="D11" s="49" t="s">
        <v>36</v>
      </c>
      <c r="E11" s="49" t="s">
        <v>36</v>
      </c>
      <c r="F11" s="28">
        <v>2</v>
      </c>
      <c r="G11" s="49" t="s">
        <v>36</v>
      </c>
      <c r="H11" s="49" t="s">
        <v>36</v>
      </c>
      <c r="I11" s="28">
        <v>1</v>
      </c>
    </row>
    <row r="12" spans="1:9" s="23" customFormat="1" ht="16.5" customHeight="1" x14ac:dyDescent="0.15">
      <c r="A12" s="251" t="s">
        <v>66</v>
      </c>
      <c r="B12" s="27">
        <v>3</v>
      </c>
      <c r="C12" s="49" t="s">
        <v>36</v>
      </c>
      <c r="D12" s="49" t="s">
        <v>36</v>
      </c>
      <c r="E12" s="49" t="s">
        <v>36</v>
      </c>
      <c r="F12" s="28">
        <v>2</v>
      </c>
      <c r="G12" s="49" t="s">
        <v>36</v>
      </c>
      <c r="H12" s="49" t="s">
        <v>36</v>
      </c>
      <c r="I12" s="28">
        <v>1</v>
      </c>
    </row>
    <row r="13" spans="1:9" s="23" customFormat="1" ht="16.5" customHeight="1" x14ac:dyDescent="0.15">
      <c r="A13" s="251" t="s">
        <v>65</v>
      </c>
      <c r="B13" s="27">
        <v>3</v>
      </c>
      <c r="C13" s="49" t="s">
        <v>36</v>
      </c>
      <c r="D13" s="49" t="s">
        <v>36</v>
      </c>
      <c r="E13" s="49" t="s">
        <v>36</v>
      </c>
      <c r="F13" s="28">
        <v>2</v>
      </c>
      <c r="G13" s="49" t="s">
        <v>36</v>
      </c>
      <c r="H13" s="49" t="s">
        <v>36</v>
      </c>
      <c r="I13" s="28">
        <v>1</v>
      </c>
    </row>
    <row r="14" spans="1:9" s="23" customFormat="1" ht="16.5" customHeight="1" x14ac:dyDescent="0.15">
      <c r="A14" s="251" t="s">
        <v>101</v>
      </c>
      <c r="B14" s="27">
        <v>3</v>
      </c>
      <c r="C14" s="49" t="s">
        <v>36</v>
      </c>
      <c r="D14" s="49" t="s">
        <v>36</v>
      </c>
      <c r="E14" s="49" t="s">
        <v>36</v>
      </c>
      <c r="F14" s="28">
        <v>2</v>
      </c>
      <c r="G14" s="49" t="s">
        <v>36</v>
      </c>
      <c r="H14" s="49" t="s">
        <v>36</v>
      </c>
      <c r="I14" s="28">
        <v>1</v>
      </c>
    </row>
    <row r="15" spans="1:9" ht="6" customHeight="1" x14ac:dyDescent="0.15">
      <c r="A15" s="72"/>
      <c r="B15" s="73"/>
      <c r="C15" s="72"/>
      <c r="D15" s="72"/>
      <c r="E15" s="72"/>
      <c r="F15" s="72"/>
      <c r="G15" s="72"/>
      <c r="H15" s="72"/>
      <c r="I15" s="72"/>
    </row>
    <row r="16" spans="1:9" ht="15" customHeight="1" x14ac:dyDescent="0.15">
      <c r="A16" s="23" t="s">
        <v>107</v>
      </c>
      <c r="B16" s="23"/>
      <c r="C16" s="23"/>
      <c r="D16" s="23"/>
      <c r="E16" s="23"/>
      <c r="F16" s="23"/>
      <c r="G16" s="23"/>
      <c r="H16" s="23"/>
      <c r="I16" s="23"/>
    </row>
    <row r="18" spans="6:6" x14ac:dyDescent="0.15">
      <c r="F18" s="21"/>
    </row>
  </sheetData>
  <mergeCells count="9">
    <mergeCell ref="A6:A8"/>
    <mergeCell ref="C6:C8"/>
    <mergeCell ref="H6:H8"/>
    <mergeCell ref="I6:I8"/>
    <mergeCell ref="B6:B8"/>
    <mergeCell ref="D6:D8"/>
    <mergeCell ref="E6:E8"/>
    <mergeCell ref="F6:F8"/>
    <mergeCell ref="G6:G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29"/>
  <sheetViews>
    <sheetView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7.375" style="162" customWidth="1"/>
    <col min="2" max="19" width="7.125" style="161" customWidth="1"/>
    <col min="20" max="16384" width="9" style="161"/>
  </cols>
  <sheetData>
    <row r="1" spans="1:19" ht="24" customHeight="1" x14ac:dyDescent="0.15">
      <c r="A1" s="272" t="s">
        <v>290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9" ht="9" customHeight="1" x14ac:dyDescent="0.2">
      <c r="A2" s="191"/>
      <c r="B2" s="163"/>
      <c r="C2" s="163"/>
      <c r="D2" s="163"/>
      <c r="E2" s="163"/>
      <c r="F2" s="163"/>
      <c r="G2" s="163"/>
      <c r="H2" s="163"/>
      <c r="I2" s="163"/>
      <c r="J2" s="163"/>
    </row>
    <row r="3" spans="1:19" x14ac:dyDescent="0.15">
      <c r="A3" s="190" t="s">
        <v>289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9" s="188" customFormat="1" ht="6" customHeight="1" x14ac:dyDescent="0.15">
      <c r="A4" s="189"/>
      <c r="B4" s="38"/>
      <c r="C4" s="38"/>
      <c r="D4" s="38"/>
      <c r="E4" s="38"/>
      <c r="F4" s="38"/>
      <c r="G4" s="38"/>
      <c r="H4" s="38"/>
      <c r="I4" s="38"/>
      <c r="J4" s="38"/>
    </row>
    <row r="5" spans="1:19" s="186" customFormat="1" x14ac:dyDescent="0.4">
      <c r="A5" s="357" t="s">
        <v>95</v>
      </c>
      <c r="B5" s="361" t="s">
        <v>288</v>
      </c>
      <c r="C5" s="361"/>
      <c r="D5" s="361"/>
      <c r="E5" s="361"/>
      <c r="F5" s="361"/>
      <c r="G5" s="361"/>
      <c r="H5" s="361"/>
      <c r="I5" s="361"/>
      <c r="J5" s="362"/>
      <c r="K5" s="360" t="s">
        <v>287</v>
      </c>
      <c r="L5" s="361"/>
      <c r="M5" s="361"/>
      <c r="N5" s="361"/>
      <c r="O5" s="361"/>
      <c r="P5" s="361"/>
      <c r="Q5" s="361"/>
      <c r="R5" s="361"/>
      <c r="S5" s="361"/>
    </row>
    <row r="6" spans="1:19" s="186" customFormat="1" x14ac:dyDescent="0.4">
      <c r="A6" s="358"/>
      <c r="B6" s="361" t="s">
        <v>286</v>
      </c>
      <c r="C6" s="361"/>
      <c r="D6" s="361"/>
      <c r="E6" s="361"/>
      <c r="F6" s="361"/>
      <c r="G6" s="362"/>
      <c r="H6" s="360" t="s">
        <v>285</v>
      </c>
      <c r="I6" s="361"/>
      <c r="J6" s="362"/>
      <c r="K6" s="360" t="s">
        <v>286</v>
      </c>
      <c r="L6" s="361"/>
      <c r="M6" s="361"/>
      <c r="N6" s="361"/>
      <c r="O6" s="361"/>
      <c r="P6" s="362"/>
      <c r="Q6" s="360" t="s">
        <v>285</v>
      </c>
      <c r="R6" s="361"/>
      <c r="S6" s="361"/>
    </row>
    <row r="7" spans="1:19" s="186" customFormat="1" x14ac:dyDescent="0.4">
      <c r="A7" s="359"/>
      <c r="B7" s="260" t="s">
        <v>284</v>
      </c>
      <c r="C7" s="187" t="s">
        <v>283</v>
      </c>
      <c r="D7" s="187" t="s">
        <v>282</v>
      </c>
      <c r="E7" s="187" t="s">
        <v>281</v>
      </c>
      <c r="F7" s="187" t="s">
        <v>280</v>
      </c>
      <c r="G7" s="187" t="s">
        <v>279</v>
      </c>
      <c r="H7" s="187" t="s">
        <v>278</v>
      </c>
      <c r="I7" s="187" t="s">
        <v>277</v>
      </c>
      <c r="J7" s="187" t="s">
        <v>276</v>
      </c>
      <c r="K7" s="187" t="s">
        <v>284</v>
      </c>
      <c r="L7" s="187" t="s">
        <v>283</v>
      </c>
      <c r="M7" s="187" t="s">
        <v>282</v>
      </c>
      <c r="N7" s="187" t="s">
        <v>281</v>
      </c>
      <c r="O7" s="187" t="s">
        <v>280</v>
      </c>
      <c r="P7" s="187" t="s">
        <v>279</v>
      </c>
      <c r="Q7" s="187" t="s">
        <v>278</v>
      </c>
      <c r="R7" s="187" t="s">
        <v>277</v>
      </c>
      <c r="S7" s="259" t="s">
        <v>276</v>
      </c>
    </row>
    <row r="8" spans="1:19" ht="6" customHeight="1" x14ac:dyDescent="0.15">
      <c r="A8" s="185"/>
      <c r="B8" s="184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</row>
    <row r="9" spans="1:19" x14ac:dyDescent="0.15">
      <c r="A9" s="183" t="s">
        <v>275</v>
      </c>
      <c r="B9" s="182"/>
      <c r="C9" s="181"/>
      <c r="D9" s="181"/>
      <c r="E9" s="181"/>
      <c r="F9" s="181"/>
      <c r="G9" s="181"/>
      <c r="H9" s="181"/>
      <c r="I9" s="181"/>
      <c r="J9" s="181"/>
      <c r="K9" s="180"/>
      <c r="L9" s="180"/>
      <c r="M9" s="180"/>
      <c r="N9" s="180"/>
      <c r="O9" s="180"/>
      <c r="P9" s="180"/>
      <c r="Q9" s="180"/>
      <c r="R9" s="180"/>
      <c r="S9" s="180"/>
    </row>
    <row r="10" spans="1:19" s="169" customFormat="1" ht="16.5" customHeight="1" x14ac:dyDescent="0.15">
      <c r="A10" s="175" t="s">
        <v>272</v>
      </c>
      <c r="B10" s="170">
        <v>116.2</v>
      </c>
      <c r="C10" s="170">
        <v>122.4</v>
      </c>
      <c r="D10" s="170">
        <v>128.4</v>
      </c>
      <c r="E10" s="170">
        <v>133.80000000000001</v>
      </c>
      <c r="F10" s="170">
        <v>139.1</v>
      </c>
      <c r="G10" s="170">
        <v>145.80000000000001</v>
      </c>
      <c r="H10" s="170">
        <v>152.69999999999999</v>
      </c>
      <c r="I10" s="170">
        <v>160.30000000000001</v>
      </c>
      <c r="J10" s="151">
        <v>165.7</v>
      </c>
      <c r="K10" s="170">
        <v>115.4</v>
      </c>
      <c r="L10" s="170">
        <v>121.6</v>
      </c>
      <c r="M10" s="170">
        <v>127.6</v>
      </c>
      <c r="N10" s="170">
        <v>134</v>
      </c>
      <c r="O10" s="170">
        <v>140.80000000000001</v>
      </c>
      <c r="P10" s="170">
        <v>147.19999999999999</v>
      </c>
      <c r="Q10" s="170">
        <v>152.5</v>
      </c>
      <c r="R10" s="170">
        <v>156.6</v>
      </c>
      <c r="S10" s="170">
        <v>156.6</v>
      </c>
    </row>
    <row r="11" spans="1:19" s="169" customFormat="1" ht="16.5" customHeight="1" x14ac:dyDescent="0.15">
      <c r="A11" s="179">
        <v>27</v>
      </c>
      <c r="B11" s="170">
        <v>116.6</v>
      </c>
      <c r="C11" s="170">
        <v>122.6</v>
      </c>
      <c r="D11" s="170">
        <v>128.30000000000001</v>
      </c>
      <c r="E11" s="170">
        <v>134.1</v>
      </c>
      <c r="F11" s="170">
        <v>139.30000000000001</v>
      </c>
      <c r="G11" s="170">
        <v>145.5</v>
      </c>
      <c r="H11" s="170">
        <v>152.6</v>
      </c>
      <c r="I11" s="170">
        <v>160.1</v>
      </c>
      <c r="J11" s="151">
        <v>165.6</v>
      </c>
      <c r="K11" s="170">
        <v>115.4</v>
      </c>
      <c r="L11" s="170">
        <v>121.3</v>
      </c>
      <c r="M11" s="170">
        <v>127.8</v>
      </c>
      <c r="N11" s="170">
        <v>133.69999999999999</v>
      </c>
      <c r="O11" s="170">
        <v>140.69999999999999</v>
      </c>
      <c r="P11" s="170">
        <v>147.5</v>
      </c>
      <c r="Q11" s="170">
        <v>151.4</v>
      </c>
      <c r="R11" s="170">
        <v>155.4</v>
      </c>
      <c r="S11" s="170">
        <v>158</v>
      </c>
    </row>
    <row r="12" spans="1:19" s="169" customFormat="1" ht="16.5" customHeight="1" x14ac:dyDescent="0.15">
      <c r="A12" s="179">
        <v>28</v>
      </c>
      <c r="B12" s="170">
        <v>116.4</v>
      </c>
      <c r="C12" s="170">
        <v>122.6</v>
      </c>
      <c r="D12" s="170">
        <v>128.4</v>
      </c>
      <c r="E12" s="170">
        <v>133.6</v>
      </c>
      <c r="F12" s="170">
        <v>139.69999999999999</v>
      </c>
      <c r="G12" s="170">
        <v>145.5</v>
      </c>
      <c r="H12" s="170">
        <v>152.4</v>
      </c>
      <c r="I12" s="170">
        <v>159.9</v>
      </c>
      <c r="J12" s="151">
        <v>165.2</v>
      </c>
      <c r="K12" s="170">
        <v>115.7</v>
      </c>
      <c r="L12" s="170">
        <v>121.7</v>
      </c>
      <c r="M12" s="170">
        <v>127.2</v>
      </c>
      <c r="N12" s="170">
        <v>133.9</v>
      </c>
      <c r="O12" s="170">
        <v>140.30000000000001</v>
      </c>
      <c r="P12" s="170">
        <v>147.4</v>
      </c>
      <c r="Q12" s="170">
        <v>152.30000000000001</v>
      </c>
      <c r="R12" s="170">
        <v>154.80000000000001</v>
      </c>
      <c r="S12" s="170">
        <v>157</v>
      </c>
    </row>
    <row r="13" spans="1:19" s="169" customFormat="1" ht="16.5" customHeight="1" x14ac:dyDescent="0.15">
      <c r="A13" s="179">
        <v>29</v>
      </c>
      <c r="B13" s="174">
        <v>117</v>
      </c>
      <c r="C13" s="170">
        <v>122.5</v>
      </c>
      <c r="D13" s="170">
        <v>128.4</v>
      </c>
      <c r="E13" s="170">
        <v>133.6</v>
      </c>
      <c r="F13" s="170">
        <v>139</v>
      </c>
      <c r="G13" s="170">
        <v>146.1</v>
      </c>
      <c r="H13" s="170">
        <v>152.19999999999999</v>
      </c>
      <c r="I13" s="170">
        <v>159.80000000000001</v>
      </c>
      <c r="J13" s="151">
        <v>165.7</v>
      </c>
      <c r="K13" s="170">
        <v>116.4</v>
      </c>
      <c r="L13" s="170">
        <v>121.7</v>
      </c>
      <c r="M13" s="170">
        <v>127.6</v>
      </c>
      <c r="N13" s="170">
        <v>133.19999999999999</v>
      </c>
      <c r="O13" s="170">
        <v>140.5</v>
      </c>
      <c r="P13" s="170">
        <v>146.9</v>
      </c>
      <c r="Q13" s="170">
        <v>152.5</v>
      </c>
      <c r="R13" s="170">
        <v>155.6</v>
      </c>
      <c r="S13" s="170">
        <v>156.5</v>
      </c>
    </row>
    <row r="14" spans="1:19" s="169" customFormat="1" ht="16.5" customHeight="1" x14ac:dyDescent="0.15">
      <c r="A14" s="179">
        <v>30</v>
      </c>
      <c r="B14" s="174">
        <v>116.87864077669903</v>
      </c>
      <c r="C14" s="170">
        <v>122.51111111111111</v>
      </c>
      <c r="D14" s="170">
        <v>128.5460576923077</v>
      </c>
      <c r="E14" s="170">
        <v>133.68117977528092</v>
      </c>
      <c r="F14" s="170">
        <v>139.32702952029518</v>
      </c>
      <c r="G14" s="170">
        <v>145.63622782446313</v>
      </c>
      <c r="H14" s="170">
        <v>153.41752677702047</v>
      </c>
      <c r="I14" s="170">
        <v>160.56163583252192</v>
      </c>
      <c r="J14" s="151">
        <v>165.8621062992126</v>
      </c>
      <c r="K14" s="170">
        <v>116.27278481012659</v>
      </c>
      <c r="L14" s="170">
        <v>123.15630965005302</v>
      </c>
      <c r="M14" s="170">
        <v>127.03434038267876</v>
      </c>
      <c r="N14" s="170">
        <v>133.13784333672427</v>
      </c>
      <c r="O14" s="170">
        <v>142.12515723270442</v>
      </c>
      <c r="P14" s="170">
        <v>145.18820662768033</v>
      </c>
      <c r="Q14" s="170">
        <v>152.08873239436619</v>
      </c>
      <c r="R14" s="170">
        <v>155.69398058252426</v>
      </c>
      <c r="S14" s="170">
        <v>156.97505030181082</v>
      </c>
    </row>
    <row r="15" spans="1:19" s="169" customFormat="1" ht="4.5" customHeight="1" x14ac:dyDescent="0.15">
      <c r="A15" s="178"/>
      <c r="B15" s="151"/>
      <c r="C15" s="151"/>
      <c r="D15" s="151"/>
      <c r="E15" s="151"/>
      <c r="F15" s="151"/>
      <c r="G15" s="151"/>
      <c r="H15" s="151"/>
      <c r="I15" s="151"/>
      <c r="J15" s="151"/>
      <c r="K15" s="170"/>
      <c r="L15" s="170"/>
      <c r="M15" s="170"/>
      <c r="N15" s="170"/>
      <c r="O15" s="170"/>
      <c r="P15" s="170"/>
      <c r="Q15" s="170"/>
      <c r="R15" s="170"/>
      <c r="S15" s="170"/>
    </row>
    <row r="16" spans="1:19" s="169" customFormat="1" ht="29.25" customHeight="1" x14ac:dyDescent="0.15">
      <c r="A16" s="172" t="s">
        <v>274</v>
      </c>
      <c r="B16" s="171">
        <v>116.5</v>
      </c>
      <c r="C16" s="151">
        <v>122.5</v>
      </c>
      <c r="D16" s="151">
        <v>128.1</v>
      </c>
      <c r="E16" s="151">
        <v>133.69999999999999</v>
      </c>
      <c r="F16" s="151">
        <v>138.80000000000001</v>
      </c>
      <c r="G16" s="151">
        <v>145.19999999999999</v>
      </c>
      <c r="H16" s="151">
        <v>152.69999999999999</v>
      </c>
      <c r="I16" s="151">
        <v>159.80000000000001</v>
      </c>
      <c r="J16" s="151">
        <v>165.3</v>
      </c>
      <c r="K16" s="170">
        <v>115.6</v>
      </c>
      <c r="L16" s="170">
        <v>121.5</v>
      </c>
      <c r="M16" s="170">
        <v>127.3</v>
      </c>
      <c r="N16" s="170">
        <v>133.4</v>
      </c>
      <c r="O16" s="170">
        <v>140.1</v>
      </c>
      <c r="P16" s="170">
        <v>146.80000000000001</v>
      </c>
      <c r="Q16" s="170">
        <v>151.9</v>
      </c>
      <c r="R16" s="170">
        <v>154.9</v>
      </c>
      <c r="S16" s="170">
        <v>156.6</v>
      </c>
    </row>
    <row r="17" spans="1:19" s="169" customFormat="1" ht="29.25" customHeight="1" x14ac:dyDescent="0.15">
      <c r="A17" s="172" t="s">
        <v>269</v>
      </c>
      <c r="B17" s="171">
        <v>116.9</v>
      </c>
      <c r="C17" s="151">
        <v>122.7</v>
      </c>
      <c r="D17" s="151">
        <v>129.5</v>
      </c>
      <c r="E17" s="151">
        <v>134</v>
      </c>
      <c r="F17" s="151">
        <v>139.80000000000001</v>
      </c>
      <c r="G17" s="151">
        <v>145.9</v>
      </c>
      <c r="H17" s="151">
        <v>153</v>
      </c>
      <c r="I17" s="151">
        <v>160.80000000000001</v>
      </c>
      <c r="J17" s="151">
        <v>166.2</v>
      </c>
      <c r="K17" s="170">
        <v>116.6</v>
      </c>
      <c r="L17" s="170">
        <v>121.6</v>
      </c>
      <c r="M17" s="170">
        <v>127.9</v>
      </c>
      <c r="N17" s="170">
        <v>134.1</v>
      </c>
      <c r="O17" s="170">
        <v>140.9</v>
      </c>
      <c r="P17" s="170">
        <v>147.5</v>
      </c>
      <c r="Q17" s="170">
        <v>152.80000000000001</v>
      </c>
      <c r="R17" s="170">
        <v>155.4</v>
      </c>
      <c r="S17" s="170">
        <v>157</v>
      </c>
    </row>
    <row r="18" spans="1:19" ht="13.5" customHeight="1" x14ac:dyDescent="0.15">
      <c r="A18" s="177"/>
      <c r="B18" s="171"/>
      <c r="C18" s="151"/>
      <c r="D18" s="151"/>
      <c r="E18" s="151"/>
      <c r="F18" s="151"/>
      <c r="G18" s="151"/>
      <c r="H18" s="151"/>
      <c r="I18" s="151"/>
      <c r="J18" s="151"/>
      <c r="K18" s="170"/>
      <c r="L18" s="170"/>
      <c r="M18" s="170"/>
      <c r="N18" s="170"/>
      <c r="O18" s="170"/>
      <c r="P18" s="170"/>
      <c r="Q18" s="170"/>
      <c r="R18" s="170"/>
      <c r="S18" s="170"/>
    </row>
    <row r="19" spans="1:19" x14ac:dyDescent="0.15">
      <c r="A19" s="176" t="s">
        <v>273</v>
      </c>
      <c r="B19" s="171"/>
      <c r="C19" s="151"/>
      <c r="D19" s="151"/>
      <c r="E19" s="151"/>
      <c r="F19" s="151"/>
      <c r="G19" s="151"/>
      <c r="H19" s="151"/>
      <c r="I19" s="151"/>
      <c r="J19" s="151"/>
      <c r="K19" s="170"/>
      <c r="L19" s="170"/>
      <c r="M19" s="170"/>
      <c r="N19" s="170"/>
      <c r="O19" s="170"/>
      <c r="P19" s="170"/>
      <c r="Q19" s="170"/>
      <c r="R19" s="170"/>
      <c r="S19" s="170"/>
    </row>
    <row r="20" spans="1:19" s="169" customFormat="1" ht="17.100000000000001" customHeight="1" x14ac:dyDescent="0.15">
      <c r="A20" s="175" t="s">
        <v>272</v>
      </c>
      <c r="B20" s="174">
        <v>21.4</v>
      </c>
      <c r="C20" s="170">
        <v>24.8</v>
      </c>
      <c r="D20" s="170">
        <v>27.6</v>
      </c>
      <c r="E20" s="170">
        <v>31.1</v>
      </c>
      <c r="F20" s="170">
        <v>35.200000000000003</v>
      </c>
      <c r="G20" s="170">
        <v>40</v>
      </c>
      <c r="H20" s="170">
        <v>45.9</v>
      </c>
      <c r="I20" s="170">
        <v>49.5</v>
      </c>
      <c r="J20" s="170">
        <v>54.4</v>
      </c>
      <c r="K20" s="170">
        <v>21.1</v>
      </c>
      <c r="L20" s="170">
        <v>23.7</v>
      </c>
      <c r="M20" s="170">
        <v>26.9</v>
      </c>
      <c r="N20" s="170">
        <v>30.6</v>
      </c>
      <c r="O20" s="170">
        <v>34</v>
      </c>
      <c r="P20" s="170">
        <v>40</v>
      </c>
      <c r="Q20" s="170">
        <v>45.8</v>
      </c>
      <c r="R20" s="170">
        <v>46.6</v>
      </c>
      <c r="S20" s="170">
        <v>50</v>
      </c>
    </row>
    <row r="21" spans="1:19" s="169" customFormat="1" ht="17.100000000000001" customHeight="1" x14ac:dyDescent="0.15">
      <c r="A21" s="175">
        <v>27</v>
      </c>
      <c r="B21" s="174">
        <v>21.5</v>
      </c>
      <c r="C21" s="170">
        <v>24.2</v>
      </c>
      <c r="D21" s="170">
        <v>27.3</v>
      </c>
      <c r="E21" s="170">
        <v>31.8</v>
      </c>
      <c r="F21" s="170">
        <v>34.6</v>
      </c>
      <c r="G21" s="170">
        <v>39.1</v>
      </c>
      <c r="H21" s="170">
        <v>44.6</v>
      </c>
      <c r="I21" s="170">
        <v>49.1</v>
      </c>
      <c r="J21" s="170">
        <v>54.6</v>
      </c>
      <c r="K21" s="170">
        <v>21</v>
      </c>
      <c r="L21" s="170">
        <v>23.7</v>
      </c>
      <c r="M21" s="170">
        <v>27</v>
      </c>
      <c r="N21" s="170">
        <v>30.3</v>
      </c>
      <c r="O21" s="170">
        <v>34.5</v>
      </c>
      <c r="P21" s="170">
        <v>39.6</v>
      </c>
      <c r="Q21" s="170">
        <v>43</v>
      </c>
      <c r="R21" s="170">
        <v>48</v>
      </c>
      <c r="S21" s="170">
        <v>51.4</v>
      </c>
    </row>
    <row r="22" spans="1:19" s="169" customFormat="1" ht="16.5" customHeight="1" x14ac:dyDescent="0.15">
      <c r="A22" s="175">
        <v>28</v>
      </c>
      <c r="B22" s="174">
        <v>21.7</v>
      </c>
      <c r="C22" s="170">
        <v>24.2</v>
      </c>
      <c r="D22" s="170">
        <v>27.6</v>
      </c>
      <c r="E22" s="170">
        <v>30.8</v>
      </c>
      <c r="F22" s="170">
        <v>35.9</v>
      </c>
      <c r="G22" s="170">
        <v>38.9</v>
      </c>
      <c r="H22" s="170">
        <v>44.1</v>
      </c>
      <c r="I22" s="170">
        <v>49.4</v>
      </c>
      <c r="J22" s="170">
        <v>53.8</v>
      </c>
      <c r="K22" s="170">
        <v>21.1</v>
      </c>
      <c r="L22" s="170">
        <v>23.6</v>
      </c>
      <c r="M22" s="170">
        <v>26.8</v>
      </c>
      <c r="N22" s="170">
        <v>30.5</v>
      </c>
      <c r="O22" s="170">
        <v>34.5</v>
      </c>
      <c r="P22" s="170">
        <v>39.6</v>
      </c>
      <c r="Q22" s="170">
        <v>44</v>
      </c>
      <c r="R22" s="170">
        <v>46.6</v>
      </c>
      <c r="S22" s="170">
        <v>51.7</v>
      </c>
    </row>
    <row r="23" spans="1:19" s="169" customFormat="1" ht="16.5" customHeight="1" x14ac:dyDescent="0.15">
      <c r="A23" s="175">
        <v>29</v>
      </c>
      <c r="B23" s="174">
        <v>21.9</v>
      </c>
      <c r="C23" s="170">
        <v>24.7</v>
      </c>
      <c r="D23" s="170">
        <v>27.6</v>
      </c>
      <c r="E23" s="170">
        <v>31</v>
      </c>
      <c r="F23" s="170">
        <v>34.4</v>
      </c>
      <c r="G23" s="170">
        <v>40.299999999999997</v>
      </c>
      <c r="H23" s="170">
        <v>43</v>
      </c>
      <c r="I23" s="170">
        <v>48.9</v>
      </c>
      <c r="J23" s="170">
        <v>54.7</v>
      </c>
      <c r="K23" s="170">
        <v>21.3</v>
      </c>
      <c r="L23" s="170">
        <v>23.7</v>
      </c>
      <c r="M23" s="170">
        <v>26.1</v>
      </c>
      <c r="N23" s="170">
        <v>30.2</v>
      </c>
      <c r="O23" s="170">
        <v>34.9</v>
      </c>
      <c r="P23" s="170">
        <v>39.200000000000003</v>
      </c>
      <c r="Q23" s="170">
        <v>44.3</v>
      </c>
      <c r="R23" s="170">
        <v>47.6</v>
      </c>
      <c r="S23" s="170">
        <v>49.6</v>
      </c>
    </row>
    <row r="24" spans="1:19" s="169" customFormat="1" ht="16.5" customHeight="1" x14ac:dyDescent="0.15">
      <c r="A24" s="175">
        <v>30</v>
      </c>
      <c r="B24" s="174">
        <v>21.6</v>
      </c>
      <c r="C24" s="170">
        <v>24.3</v>
      </c>
      <c r="D24" s="170">
        <v>27.9</v>
      </c>
      <c r="E24" s="170">
        <v>31.1</v>
      </c>
      <c r="F24" s="170">
        <v>35.1</v>
      </c>
      <c r="G24" s="170">
        <v>39.5</v>
      </c>
      <c r="H24" s="170">
        <v>45.1</v>
      </c>
      <c r="I24" s="170">
        <v>49.4</v>
      </c>
      <c r="J24" s="170">
        <v>53.9</v>
      </c>
      <c r="K24" s="170">
        <v>21.1</v>
      </c>
      <c r="L24" s="170">
        <v>24.1</v>
      </c>
      <c r="M24" s="170">
        <v>26.8</v>
      </c>
      <c r="N24" s="170">
        <v>30.5</v>
      </c>
      <c r="O24" s="170">
        <v>34.9</v>
      </c>
      <c r="P24" s="170">
        <v>39.299999999999997</v>
      </c>
      <c r="Q24" s="170">
        <v>43.6</v>
      </c>
      <c r="R24" s="170">
        <v>47.5</v>
      </c>
      <c r="S24" s="170">
        <v>50.3</v>
      </c>
    </row>
    <row r="25" spans="1:19" s="169" customFormat="1" ht="5.25" customHeight="1" x14ac:dyDescent="0.15">
      <c r="A25" s="173"/>
      <c r="B25" s="171"/>
      <c r="C25" s="151"/>
      <c r="D25" s="151"/>
      <c r="E25" s="151"/>
      <c r="F25" s="151"/>
      <c r="G25" s="151"/>
      <c r="H25" s="151"/>
      <c r="I25" s="151"/>
      <c r="J25" s="151" t="s">
        <v>271</v>
      </c>
      <c r="K25" s="170"/>
      <c r="L25" s="170"/>
      <c r="M25" s="170"/>
      <c r="N25" s="170"/>
      <c r="O25" s="170"/>
      <c r="P25" s="170"/>
      <c r="Q25" s="170"/>
      <c r="R25" s="170"/>
      <c r="S25" s="170"/>
    </row>
    <row r="26" spans="1:19" s="169" customFormat="1" ht="31.5" customHeight="1" x14ac:dyDescent="0.15">
      <c r="A26" s="172" t="s">
        <v>270</v>
      </c>
      <c r="B26" s="171">
        <v>21.4</v>
      </c>
      <c r="C26" s="151">
        <v>24.1</v>
      </c>
      <c r="D26" s="151">
        <v>27.2</v>
      </c>
      <c r="E26" s="151">
        <v>30.7</v>
      </c>
      <c r="F26" s="151">
        <v>34.1</v>
      </c>
      <c r="G26" s="151">
        <v>38.4</v>
      </c>
      <c r="H26" s="151">
        <v>44</v>
      </c>
      <c r="I26" s="151">
        <v>48.8</v>
      </c>
      <c r="J26" s="151">
        <v>54</v>
      </c>
      <c r="K26" s="170">
        <v>20.9</v>
      </c>
      <c r="L26" s="170">
        <v>23.5</v>
      </c>
      <c r="M26" s="170">
        <v>26.4</v>
      </c>
      <c r="N26" s="170">
        <v>30</v>
      </c>
      <c r="O26" s="170">
        <v>34.1</v>
      </c>
      <c r="P26" s="170">
        <v>39.1</v>
      </c>
      <c r="Q26" s="170">
        <v>43.7</v>
      </c>
      <c r="R26" s="170">
        <v>47.2</v>
      </c>
      <c r="S26" s="170">
        <v>49.9</v>
      </c>
    </row>
    <row r="27" spans="1:19" s="169" customFormat="1" ht="31.5" customHeight="1" x14ac:dyDescent="0.15">
      <c r="A27" s="172" t="s">
        <v>269</v>
      </c>
      <c r="B27" s="171">
        <v>22</v>
      </c>
      <c r="C27" s="151">
        <v>24.5</v>
      </c>
      <c r="D27" s="151">
        <v>28.5</v>
      </c>
      <c r="E27" s="151">
        <v>31.8</v>
      </c>
      <c r="F27" s="151">
        <v>35.6</v>
      </c>
      <c r="G27" s="151">
        <v>39.700000000000003</v>
      </c>
      <c r="H27" s="151">
        <v>45.2</v>
      </c>
      <c r="I27" s="151">
        <v>49.6</v>
      </c>
      <c r="J27" s="151">
        <v>55.4</v>
      </c>
      <c r="K27" s="170">
        <v>21.5</v>
      </c>
      <c r="L27" s="170">
        <v>23.8</v>
      </c>
      <c r="M27" s="170">
        <v>27.4</v>
      </c>
      <c r="N27" s="170">
        <v>31.1</v>
      </c>
      <c r="O27" s="170">
        <v>35.4</v>
      </c>
      <c r="P27" s="170">
        <v>40.4</v>
      </c>
      <c r="Q27" s="170">
        <v>44.9</v>
      </c>
      <c r="R27" s="170">
        <v>47.9</v>
      </c>
      <c r="S27" s="170">
        <v>51.3</v>
      </c>
    </row>
    <row r="28" spans="1:19" ht="5.0999999999999996" customHeight="1" x14ac:dyDescent="0.15">
      <c r="A28" s="168"/>
      <c r="B28" s="167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</row>
    <row r="29" spans="1:19" x14ac:dyDescent="0.15">
      <c r="A29" s="165" t="s">
        <v>268</v>
      </c>
      <c r="B29" s="164"/>
      <c r="C29" s="164"/>
      <c r="D29" s="164"/>
      <c r="E29" s="164"/>
      <c r="F29" s="164"/>
      <c r="G29" s="164"/>
      <c r="H29" s="164"/>
      <c r="I29" s="164"/>
      <c r="J29" s="163"/>
    </row>
  </sheetData>
  <mergeCells count="7">
    <mergeCell ref="A5:A7"/>
    <mergeCell ref="K6:P6"/>
    <mergeCell ref="Q6:S6"/>
    <mergeCell ref="K5:S5"/>
    <mergeCell ref="B5:J5"/>
    <mergeCell ref="H6:J6"/>
    <mergeCell ref="B6:G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14"/>
  <sheetViews>
    <sheetView zoomScaleNormal="100" workbookViewId="0"/>
  </sheetViews>
  <sheetFormatPr defaultRowHeight="13.5" x14ac:dyDescent="0.15"/>
  <cols>
    <col min="1" max="1" width="10" style="21" customWidth="1"/>
    <col min="2" max="2" width="6.25" style="21" customWidth="1"/>
    <col min="3" max="3" width="10.5" style="21" customWidth="1"/>
    <col min="4" max="4" width="8.125" style="21" customWidth="1"/>
    <col min="5" max="9" width="7" style="21" customWidth="1"/>
    <col min="10" max="10" width="7.5" style="21" customWidth="1"/>
    <col min="11" max="11" width="9.75" style="21" customWidth="1"/>
    <col min="12" max="16384" width="9" style="21"/>
  </cols>
  <sheetData>
    <row r="1" spans="1:11" ht="24" customHeight="1" x14ac:dyDescent="0.15">
      <c r="A1" s="264" t="s">
        <v>305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3.5" customHeight="1" x14ac:dyDescent="0.15">
      <c r="A2" s="37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s="154" customFormat="1" ht="15.6" customHeight="1" x14ac:dyDescent="0.4">
      <c r="A3" s="287" t="s">
        <v>304</v>
      </c>
      <c r="B3" s="338" t="s">
        <v>303</v>
      </c>
      <c r="C3" s="338" t="s">
        <v>302</v>
      </c>
      <c r="D3" s="285" t="s">
        <v>301</v>
      </c>
      <c r="E3" s="289"/>
      <c r="F3" s="289"/>
      <c r="G3" s="289"/>
      <c r="H3" s="289"/>
      <c r="I3" s="289"/>
      <c r="J3" s="287"/>
      <c r="K3" s="285" t="s">
        <v>300</v>
      </c>
    </row>
    <row r="4" spans="1:11" s="154" customFormat="1" ht="15.6" customHeight="1" x14ac:dyDescent="0.4">
      <c r="A4" s="288"/>
      <c r="B4" s="339"/>
      <c r="C4" s="339"/>
      <c r="D4" s="36" t="s">
        <v>299</v>
      </c>
      <c r="E4" s="36" t="s">
        <v>298</v>
      </c>
      <c r="F4" s="36" t="s">
        <v>297</v>
      </c>
      <c r="G4" s="36" t="s">
        <v>296</v>
      </c>
      <c r="H4" s="36" t="s">
        <v>295</v>
      </c>
      <c r="I4" s="36" t="s">
        <v>294</v>
      </c>
      <c r="J4" s="36" t="s">
        <v>293</v>
      </c>
      <c r="K4" s="286"/>
    </row>
    <row r="5" spans="1:11" ht="10.5" customHeight="1" x14ac:dyDescent="0.15">
      <c r="A5" s="32"/>
      <c r="B5" s="193"/>
      <c r="C5" s="32"/>
      <c r="D5" s="32"/>
      <c r="E5" s="32"/>
      <c r="F5" s="32"/>
      <c r="G5" s="32"/>
      <c r="H5" s="32"/>
      <c r="I5" s="32"/>
      <c r="J5" s="32"/>
      <c r="K5" s="32"/>
    </row>
    <row r="6" spans="1:11" s="139" customFormat="1" ht="17.100000000000001" customHeight="1" x14ac:dyDescent="0.15">
      <c r="A6" s="141" t="s">
        <v>292</v>
      </c>
      <c r="B6" s="27">
        <v>8</v>
      </c>
      <c r="C6" s="28">
        <v>387722</v>
      </c>
      <c r="D6" s="28">
        <v>39731</v>
      </c>
      <c r="E6" s="28">
        <v>1931</v>
      </c>
      <c r="F6" s="28">
        <v>1029</v>
      </c>
      <c r="G6" s="28">
        <v>5437</v>
      </c>
      <c r="H6" s="28">
        <v>81</v>
      </c>
      <c r="I6" s="28">
        <v>1391</v>
      </c>
      <c r="J6" s="28">
        <v>29862</v>
      </c>
      <c r="K6" s="28">
        <v>347991</v>
      </c>
    </row>
    <row r="7" spans="1:11" s="139" customFormat="1" ht="17.100000000000001" customHeight="1" x14ac:dyDescent="0.15">
      <c r="A7" s="32">
        <v>27</v>
      </c>
      <c r="B7" s="27">
        <v>8</v>
      </c>
      <c r="C7" s="28">
        <v>395177</v>
      </c>
      <c r="D7" s="28">
        <v>39324</v>
      </c>
      <c r="E7" s="28">
        <v>1215</v>
      </c>
      <c r="F7" s="28">
        <v>602</v>
      </c>
      <c r="G7" s="28">
        <v>3815</v>
      </c>
      <c r="H7" s="28">
        <v>72</v>
      </c>
      <c r="I7" s="28">
        <v>1571</v>
      </c>
      <c r="J7" s="28">
        <v>32049</v>
      </c>
      <c r="K7" s="28">
        <v>355853</v>
      </c>
    </row>
    <row r="8" spans="1:11" s="139" customFormat="1" ht="16.5" customHeight="1" x14ac:dyDescent="0.15">
      <c r="A8" s="32">
        <v>28</v>
      </c>
      <c r="B8" s="27">
        <v>8</v>
      </c>
      <c r="C8" s="28">
        <v>381564</v>
      </c>
      <c r="D8" s="28">
        <v>39572</v>
      </c>
      <c r="E8" s="28">
        <v>1300</v>
      </c>
      <c r="F8" s="28">
        <v>294</v>
      </c>
      <c r="G8" s="28">
        <v>3316</v>
      </c>
      <c r="H8" s="28">
        <v>47</v>
      </c>
      <c r="I8" s="28">
        <v>3106</v>
      </c>
      <c r="J8" s="28">
        <v>31509</v>
      </c>
      <c r="K8" s="28">
        <v>341992</v>
      </c>
    </row>
    <row r="9" spans="1:11" s="139" customFormat="1" ht="16.5" customHeight="1" x14ac:dyDescent="0.15">
      <c r="A9" s="32">
        <v>29</v>
      </c>
      <c r="B9" s="27">
        <v>8</v>
      </c>
      <c r="C9" s="28">
        <v>372102</v>
      </c>
      <c r="D9" s="28">
        <v>34503</v>
      </c>
      <c r="E9" s="28">
        <v>1941</v>
      </c>
      <c r="F9" s="28">
        <v>498</v>
      </c>
      <c r="G9" s="28">
        <v>2968</v>
      </c>
      <c r="H9" s="28">
        <v>45</v>
      </c>
      <c r="I9" s="28">
        <v>3327</v>
      </c>
      <c r="J9" s="28">
        <v>25724</v>
      </c>
      <c r="K9" s="28">
        <v>337599</v>
      </c>
    </row>
    <row r="10" spans="1:11" s="139" customFormat="1" ht="16.5" customHeight="1" x14ac:dyDescent="0.15">
      <c r="A10" s="141">
        <v>30</v>
      </c>
      <c r="B10" s="28">
        <v>8</v>
      </c>
      <c r="C10" s="28">
        <v>355133</v>
      </c>
      <c r="D10" s="28">
        <v>35443</v>
      </c>
      <c r="E10" s="28">
        <v>4522</v>
      </c>
      <c r="F10" s="28">
        <v>542</v>
      </c>
      <c r="G10" s="28">
        <v>3002</v>
      </c>
      <c r="H10" s="28">
        <v>28</v>
      </c>
      <c r="I10" s="28">
        <v>3486</v>
      </c>
      <c r="J10" s="28">
        <v>23863</v>
      </c>
      <c r="K10" s="28">
        <v>319690</v>
      </c>
    </row>
    <row r="11" spans="1:11" ht="10.5" customHeight="1" x14ac:dyDescent="0.15">
      <c r="A11" s="192"/>
      <c r="B11" s="143"/>
      <c r="C11" s="143"/>
      <c r="D11" s="143"/>
      <c r="E11" s="143"/>
      <c r="F11" s="143"/>
      <c r="G11" s="143"/>
      <c r="H11" s="143"/>
      <c r="I11" s="143"/>
      <c r="J11" s="143"/>
      <c r="K11" s="143"/>
    </row>
    <row r="12" spans="1:11" x14ac:dyDescent="0.15">
      <c r="A12" s="139" t="s">
        <v>291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4" spans="1:11" x14ac:dyDescent="0.15">
      <c r="D14" s="77"/>
    </row>
  </sheetData>
  <mergeCells count="5">
    <mergeCell ref="K3:K4"/>
    <mergeCell ref="A3:A4"/>
    <mergeCell ref="D3:J3"/>
    <mergeCell ref="B3:B4"/>
    <mergeCell ref="C3:C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12"/>
  <sheetViews>
    <sheetView zoomScaleNormal="100" workbookViewId="0"/>
  </sheetViews>
  <sheetFormatPr defaultRowHeight="13.5" x14ac:dyDescent="0.15"/>
  <cols>
    <col min="1" max="1" width="11.625" style="21" customWidth="1"/>
    <col min="2" max="9" width="10.75" style="21" customWidth="1"/>
    <col min="10" max="16384" width="9" style="21"/>
  </cols>
  <sheetData>
    <row r="1" spans="1:9" ht="24" customHeight="1" x14ac:dyDescent="0.15">
      <c r="A1" s="264" t="s">
        <v>312</v>
      </c>
      <c r="B1" s="22"/>
      <c r="C1" s="22"/>
      <c r="D1" s="22"/>
      <c r="E1" s="22"/>
      <c r="F1" s="22"/>
      <c r="G1" s="22"/>
      <c r="H1" s="22"/>
      <c r="I1" s="22"/>
    </row>
    <row r="2" spans="1:9" x14ac:dyDescent="0.15">
      <c r="A2" s="37"/>
      <c r="B2" s="22"/>
      <c r="C2" s="22"/>
      <c r="D2" s="22"/>
      <c r="E2" s="22"/>
      <c r="F2" s="22"/>
      <c r="G2" s="22"/>
      <c r="H2" s="22"/>
      <c r="I2" s="22"/>
    </row>
    <row r="3" spans="1:9" s="154" customFormat="1" ht="15" customHeight="1" x14ac:dyDescent="0.4">
      <c r="A3" s="287" t="s">
        <v>76</v>
      </c>
      <c r="B3" s="346" t="s">
        <v>72</v>
      </c>
      <c r="C3" s="347"/>
      <c r="D3" s="346" t="s">
        <v>311</v>
      </c>
      <c r="E3" s="347"/>
      <c r="F3" s="346" t="s">
        <v>310</v>
      </c>
      <c r="G3" s="347"/>
      <c r="H3" s="194" t="s">
        <v>309</v>
      </c>
      <c r="I3" s="194"/>
    </row>
    <row r="4" spans="1:9" s="154" customFormat="1" ht="15" customHeight="1" x14ac:dyDescent="0.4">
      <c r="A4" s="288"/>
      <c r="B4" s="36" t="s">
        <v>308</v>
      </c>
      <c r="C4" s="36" t="s">
        <v>307</v>
      </c>
      <c r="D4" s="36" t="s">
        <v>308</v>
      </c>
      <c r="E4" s="36" t="s">
        <v>307</v>
      </c>
      <c r="F4" s="36" t="s">
        <v>308</v>
      </c>
      <c r="G4" s="36" t="s">
        <v>307</v>
      </c>
      <c r="H4" s="258" t="s">
        <v>308</v>
      </c>
      <c r="I4" s="261" t="s">
        <v>307</v>
      </c>
    </row>
    <row r="5" spans="1:9" ht="10.5" customHeight="1" x14ac:dyDescent="0.15">
      <c r="A5" s="141"/>
      <c r="B5" s="32"/>
      <c r="C5" s="32"/>
      <c r="D5" s="32"/>
      <c r="E5" s="32"/>
      <c r="F5" s="32"/>
      <c r="G5" s="32"/>
      <c r="H5" s="32"/>
      <c r="I5" s="32"/>
    </row>
    <row r="6" spans="1:9" s="28" customFormat="1" ht="17.100000000000001" customHeight="1" x14ac:dyDescent="0.15">
      <c r="A6" s="52" t="s">
        <v>292</v>
      </c>
      <c r="B6" s="27">
        <v>36942</v>
      </c>
      <c r="C6" s="28">
        <v>49313</v>
      </c>
      <c r="D6" s="28">
        <v>20382</v>
      </c>
      <c r="E6" s="28">
        <v>31032</v>
      </c>
      <c r="F6" s="28">
        <v>760</v>
      </c>
      <c r="G6" s="28">
        <v>1169</v>
      </c>
      <c r="H6" s="28">
        <v>15800</v>
      </c>
      <c r="I6" s="28">
        <v>17112</v>
      </c>
    </row>
    <row r="7" spans="1:9" s="28" customFormat="1" ht="17.100000000000001" customHeight="1" x14ac:dyDescent="0.15">
      <c r="A7" s="250">
        <v>27</v>
      </c>
      <c r="B7" s="27">
        <v>35681</v>
      </c>
      <c r="C7" s="28">
        <v>49418</v>
      </c>
      <c r="D7" s="28">
        <v>21439</v>
      </c>
      <c r="E7" s="28">
        <v>32959</v>
      </c>
      <c r="F7" s="28">
        <v>844</v>
      </c>
      <c r="G7" s="28">
        <v>1256</v>
      </c>
      <c r="H7" s="28">
        <v>13398</v>
      </c>
      <c r="I7" s="28">
        <v>15203</v>
      </c>
    </row>
    <row r="8" spans="1:9" s="28" customFormat="1" ht="16.5" customHeight="1" x14ac:dyDescent="0.15">
      <c r="A8" s="250">
        <v>28</v>
      </c>
      <c r="B8" s="27">
        <v>35500</v>
      </c>
      <c r="C8" s="28">
        <v>48166</v>
      </c>
      <c r="D8" s="28">
        <v>21596</v>
      </c>
      <c r="E8" s="28">
        <v>32611</v>
      </c>
      <c r="F8" s="28">
        <v>605</v>
      </c>
      <c r="G8" s="28">
        <v>852</v>
      </c>
      <c r="H8" s="28">
        <v>13299</v>
      </c>
      <c r="I8" s="28">
        <v>14703</v>
      </c>
    </row>
    <row r="9" spans="1:9" s="28" customFormat="1" ht="15" customHeight="1" x14ac:dyDescent="0.15">
      <c r="A9" s="250">
        <v>29</v>
      </c>
      <c r="B9" s="27">
        <v>35100</v>
      </c>
      <c r="C9" s="28">
        <v>46814</v>
      </c>
      <c r="D9" s="28">
        <v>19578</v>
      </c>
      <c r="E9" s="28">
        <v>29690</v>
      </c>
      <c r="F9" s="28">
        <v>611</v>
      </c>
      <c r="G9" s="28">
        <v>884</v>
      </c>
      <c r="H9" s="28">
        <v>14911</v>
      </c>
      <c r="I9" s="28">
        <v>16240</v>
      </c>
    </row>
    <row r="10" spans="1:9" s="28" customFormat="1" ht="15" customHeight="1" x14ac:dyDescent="0.15">
      <c r="A10" s="250">
        <v>30</v>
      </c>
      <c r="B10" s="27">
        <v>31465</v>
      </c>
      <c r="C10" s="28">
        <v>40427</v>
      </c>
      <c r="D10" s="28">
        <v>16123</v>
      </c>
      <c r="E10" s="28">
        <v>23539</v>
      </c>
      <c r="F10" s="28">
        <v>647</v>
      </c>
      <c r="G10" s="28">
        <v>943</v>
      </c>
      <c r="H10" s="28">
        <v>14695</v>
      </c>
      <c r="I10" s="28">
        <v>15945</v>
      </c>
    </row>
    <row r="11" spans="1:9" ht="10.5" customHeight="1" x14ac:dyDescent="0.15">
      <c r="A11" s="25"/>
      <c r="B11" s="24"/>
      <c r="C11" s="25"/>
      <c r="D11" s="25"/>
      <c r="E11" s="25"/>
      <c r="F11" s="25"/>
      <c r="G11" s="25"/>
      <c r="H11" s="25"/>
      <c r="I11" s="25"/>
    </row>
    <row r="12" spans="1:9" ht="15" customHeight="1" x14ac:dyDescent="0.15">
      <c r="A12" s="139" t="s">
        <v>306</v>
      </c>
      <c r="B12" s="23"/>
      <c r="C12" s="23"/>
      <c r="D12" s="23"/>
      <c r="E12" s="23"/>
      <c r="F12" s="23"/>
      <c r="G12" s="23"/>
      <c r="H12" s="23"/>
      <c r="I12" s="23"/>
    </row>
  </sheetData>
  <mergeCells count="4">
    <mergeCell ref="A3:A4"/>
    <mergeCell ref="B3:C3"/>
    <mergeCell ref="D3:E3"/>
    <mergeCell ref="F3:G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N19"/>
  <sheetViews>
    <sheetView zoomScaleNormal="100" workbookViewId="0"/>
  </sheetViews>
  <sheetFormatPr defaultRowHeight="13.5" x14ac:dyDescent="0.15"/>
  <cols>
    <col min="1" max="1" width="10.75" style="21" customWidth="1"/>
    <col min="2" max="9" width="8.5" style="21" customWidth="1"/>
    <col min="10" max="10" width="8.5" style="22" customWidth="1"/>
    <col min="11" max="16384" width="9" style="21"/>
  </cols>
  <sheetData>
    <row r="1" spans="1:10" ht="24" customHeight="1" x14ac:dyDescent="0.15">
      <c r="A1" s="264" t="s">
        <v>329</v>
      </c>
      <c r="B1" s="22"/>
      <c r="C1" s="22"/>
      <c r="D1" s="22"/>
      <c r="E1" s="22"/>
      <c r="F1" s="22"/>
      <c r="G1" s="22"/>
      <c r="H1" s="22"/>
      <c r="I1" s="22"/>
    </row>
    <row r="2" spans="1:10" x14ac:dyDescent="0.15">
      <c r="A2" s="201"/>
      <c r="B2" s="22"/>
      <c r="C2" s="22"/>
      <c r="D2" s="22"/>
      <c r="E2" s="22"/>
      <c r="F2" s="22"/>
      <c r="G2" s="22"/>
      <c r="H2" s="22"/>
      <c r="I2" s="22"/>
    </row>
    <row r="3" spans="1:10" s="154" customFormat="1" ht="14.45" customHeight="1" x14ac:dyDescent="0.4">
      <c r="A3" s="287" t="s">
        <v>76</v>
      </c>
      <c r="B3" s="346" t="s">
        <v>328</v>
      </c>
      <c r="C3" s="363"/>
      <c r="D3" s="363"/>
      <c r="E3" s="363"/>
      <c r="F3" s="363"/>
      <c r="G3" s="363"/>
      <c r="H3" s="347"/>
      <c r="I3" s="285" t="s">
        <v>327</v>
      </c>
      <c r="J3" s="289"/>
    </row>
    <row r="4" spans="1:10" s="154" customFormat="1" ht="14.45" customHeight="1" x14ac:dyDescent="0.4">
      <c r="A4" s="345"/>
      <c r="B4" s="200" t="s">
        <v>326</v>
      </c>
      <c r="C4" s="346" t="s">
        <v>325</v>
      </c>
      <c r="D4" s="347"/>
      <c r="E4" s="346" t="s">
        <v>324</v>
      </c>
      <c r="F4" s="363"/>
      <c r="G4" s="347"/>
      <c r="H4" s="157" t="s">
        <v>323</v>
      </c>
      <c r="I4" s="286"/>
      <c r="J4" s="340"/>
    </row>
    <row r="5" spans="1:10" s="154" customFormat="1" ht="14.45" customHeight="1" x14ac:dyDescent="0.4">
      <c r="A5" s="345"/>
      <c r="B5" s="348" t="s">
        <v>322</v>
      </c>
      <c r="C5" s="348" t="s">
        <v>321</v>
      </c>
      <c r="D5" s="348" t="s">
        <v>320</v>
      </c>
      <c r="E5" s="354" t="s">
        <v>319</v>
      </c>
      <c r="F5" s="348" t="s">
        <v>318</v>
      </c>
      <c r="G5" s="348" t="s">
        <v>317</v>
      </c>
      <c r="H5" s="348" t="s">
        <v>316</v>
      </c>
      <c r="I5" s="354" t="s">
        <v>315</v>
      </c>
      <c r="J5" s="351" t="s">
        <v>314</v>
      </c>
    </row>
    <row r="6" spans="1:10" s="154" customFormat="1" ht="14.45" customHeight="1" x14ac:dyDescent="0.4">
      <c r="A6" s="288"/>
      <c r="B6" s="350"/>
      <c r="C6" s="350"/>
      <c r="D6" s="350"/>
      <c r="E6" s="356"/>
      <c r="F6" s="350"/>
      <c r="G6" s="350"/>
      <c r="H6" s="350"/>
      <c r="I6" s="356"/>
      <c r="J6" s="353"/>
    </row>
    <row r="7" spans="1:10" ht="6" customHeight="1" x14ac:dyDescent="0.15">
      <c r="A7" s="141"/>
      <c r="B7" s="198"/>
      <c r="C7" s="198"/>
      <c r="D7" s="199"/>
      <c r="E7" s="198"/>
      <c r="F7" s="198"/>
      <c r="G7" s="198"/>
      <c r="H7" s="198"/>
      <c r="I7" s="32"/>
      <c r="J7" s="32"/>
    </row>
    <row r="8" spans="1:10" s="139" customFormat="1" ht="17.100000000000001" customHeight="1" x14ac:dyDescent="0.15">
      <c r="A8" s="52" t="s">
        <v>292</v>
      </c>
      <c r="B8" s="27">
        <v>5271</v>
      </c>
      <c r="C8" s="28">
        <v>49164</v>
      </c>
      <c r="D8" s="28">
        <v>3604</v>
      </c>
      <c r="E8" s="197">
        <v>28420</v>
      </c>
      <c r="F8" s="28">
        <v>18563</v>
      </c>
      <c r="G8" s="28">
        <v>26321</v>
      </c>
      <c r="H8" s="28">
        <v>80925</v>
      </c>
      <c r="I8" s="28">
        <v>20077</v>
      </c>
      <c r="J8" s="28">
        <v>5014</v>
      </c>
    </row>
    <row r="9" spans="1:10" s="139" customFormat="1" ht="17.100000000000001" customHeight="1" x14ac:dyDescent="0.15">
      <c r="A9" s="250">
        <v>27</v>
      </c>
      <c r="B9" s="27">
        <v>4456</v>
      </c>
      <c r="C9" s="28">
        <v>49197</v>
      </c>
      <c r="D9" s="28">
        <v>2972</v>
      </c>
      <c r="E9" s="197">
        <v>25758</v>
      </c>
      <c r="F9" s="28">
        <v>17503</v>
      </c>
      <c r="G9" s="28">
        <v>24728</v>
      </c>
      <c r="H9" s="28">
        <v>82405</v>
      </c>
      <c r="I9" s="28">
        <v>17292</v>
      </c>
      <c r="J9" s="28">
        <v>13420</v>
      </c>
    </row>
    <row r="10" spans="1:10" s="139" customFormat="1" ht="16.5" customHeight="1" x14ac:dyDescent="0.15">
      <c r="A10" s="250">
        <v>28</v>
      </c>
      <c r="B10" s="27">
        <v>15862</v>
      </c>
      <c r="C10" s="28">
        <v>41857</v>
      </c>
      <c r="D10" s="28">
        <v>3003</v>
      </c>
      <c r="E10" s="197">
        <v>26511</v>
      </c>
      <c r="F10" s="28">
        <v>16251</v>
      </c>
      <c r="G10" s="28">
        <v>26069</v>
      </c>
      <c r="H10" s="28">
        <v>102351</v>
      </c>
      <c r="I10" s="28">
        <v>18096</v>
      </c>
      <c r="J10" s="28">
        <v>5472</v>
      </c>
    </row>
    <row r="11" spans="1:10" s="139" customFormat="1" ht="16.5" customHeight="1" x14ac:dyDescent="0.15">
      <c r="A11" s="250">
        <v>29</v>
      </c>
      <c r="B11" s="27">
        <v>15517</v>
      </c>
      <c r="C11" s="28">
        <v>39814</v>
      </c>
      <c r="D11" s="28">
        <v>3013</v>
      </c>
      <c r="E11" s="197">
        <v>28980</v>
      </c>
      <c r="F11" s="28">
        <v>17539</v>
      </c>
      <c r="G11" s="28">
        <v>25303</v>
      </c>
      <c r="H11" s="28">
        <v>86669</v>
      </c>
      <c r="I11" s="28">
        <v>18078</v>
      </c>
      <c r="J11" s="28">
        <v>7193</v>
      </c>
    </row>
    <row r="12" spans="1:10" s="139" customFormat="1" ht="16.5" customHeight="1" x14ac:dyDescent="0.15">
      <c r="A12" s="250">
        <v>30</v>
      </c>
      <c r="B12" s="27">
        <v>13969</v>
      </c>
      <c r="C12" s="28">
        <v>39619</v>
      </c>
      <c r="D12" s="28">
        <v>2543</v>
      </c>
      <c r="E12" s="197">
        <v>32286</v>
      </c>
      <c r="F12" s="28">
        <v>19013</v>
      </c>
      <c r="G12" s="28">
        <v>22503</v>
      </c>
      <c r="H12" s="28">
        <v>72504</v>
      </c>
      <c r="I12" s="28">
        <v>18300</v>
      </c>
      <c r="J12" s="28">
        <v>7240</v>
      </c>
    </row>
    <row r="13" spans="1:10" ht="6" customHeight="1" x14ac:dyDescent="0.15">
      <c r="A13" s="25"/>
      <c r="B13" s="24"/>
      <c r="C13" s="25"/>
      <c r="D13" s="25"/>
      <c r="E13" s="25"/>
      <c r="F13" s="25"/>
      <c r="G13" s="25"/>
      <c r="H13" s="25"/>
      <c r="I13" s="25"/>
      <c r="J13" s="25"/>
    </row>
    <row r="14" spans="1:10" ht="15" customHeight="1" x14ac:dyDescent="0.15">
      <c r="A14" s="196" t="s">
        <v>313</v>
      </c>
      <c r="B14" s="23"/>
      <c r="C14" s="23"/>
      <c r="D14" s="23"/>
      <c r="E14" s="23"/>
      <c r="F14" s="23"/>
      <c r="G14" s="23"/>
      <c r="H14" s="23"/>
      <c r="I14" s="23"/>
      <c r="J14" s="23"/>
    </row>
    <row r="19" spans="14:14" x14ac:dyDescent="0.15">
      <c r="N19" s="195"/>
    </row>
  </sheetData>
  <mergeCells count="14">
    <mergeCell ref="J5:J6"/>
    <mergeCell ref="E5:E6"/>
    <mergeCell ref="I5:I6"/>
    <mergeCell ref="I3:J4"/>
    <mergeCell ref="A3:A6"/>
    <mergeCell ref="C4:D4"/>
    <mergeCell ref="E4:G4"/>
    <mergeCell ref="B3:H3"/>
    <mergeCell ref="B5:B6"/>
    <mergeCell ref="C5:C6"/>
    <mergeCell ref="D5:D6"/>
    <mergeCell ref="F5:F6"/>
    <mergeCell ref="G5:G6"/>
    <mergeCell ref="H5:H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27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8.875" defaultRowHeight="13.5" x14ac:dyDescent="0.15"/>
  <cols>
    <col min="1" max="1" width="22.875" style="22" customWidth="1"/>
    <col min="2" max="5" width="11.625" style="22" customWidth="1"/>
    <col min="6" max="16384" width="8.875" style="22"/>
  </cols>
  <sheetData>
    <row r="1" spans="1:6" ht="24" customHeight="1" x14ac:dyDescent="0.15">
      <c r="A1" s="264" t="s">
        <v>350</v>
      </c>
    </row>
    <row r="2" spans="1:6" ht="9" customHeight="1" x14ac:dyDescent="0.2">
      <c r="A2" s="39"/>
    </row>
    <row r="3" spans="1:6" x14ac:dyDescent="0.15">
      <c r="A3" s="37" t="s">
        <v>349</v>
      </c>
    </row>
    <row r="4" spans="1:6" ht="6" customHeight="1" x14ac:dyDescent="0.15">
      <c r="A4" s="37"/>
    </row>
    <row r="5" spans="1:6" s="160" customFormat="1" ht="15" customHeight="1" x14ac:dyDescent="0.4">
      <c r="A5" s="261" t="s">
        <v>76</v>
      </c>
      <c r="B5" s="36" t="s">
        <v>302</v>
      </c>
      <c r="C5" s="258" t="s">
        <v>348</v>
      </c>
      <c r="D5" s="36" t="s">
        <v>347</v>
      </c>
      <c r="E5" s="36" t="s">
        <v>346</v>
      </c>
    </row>
    <row r="6" spans="1:6" s="158" customFormat="1" ht="10.5" customHeight="1" x14ac:dyDescent="0.15">
      <c r="A6" s="211"/>
      <c r="B6" s="31"/>
      <c r="C6" s="210"/>
      <c r="D6" s="210"/>
      <c r="E6" s="210"/>
    </row>
    <row r="7" spans="1:6" ht="17.100000000000001" customHeight="1" x14ac:dyDescent="0.15">
      <c r="A7" s="209" t="s">
        <v>345</v>
      </c>
      <c r="B7" s="57">
        <v>193</v>
      </c>
      <c r="C7" s="57">
        <v>83</v>
      </c>
      <c r="D7" s="57">
        <v>84</v>
      </c>
      <c r="E7" s="57">
        <v>26</v>
      </c>
    </row>
    <row r="8" spans="1:6" ht="17.100000000000001" customHeight="1" x14ac:dyDescent="0.15">
      <c r="A8" s="209">
        <v>27</v>
      </c>
      <c r="B8" s="57">
        <v>191</v>
      </c>
      <c r="C8" s="57">
        <v>81</v>
      </c>
      <c r="D8" s="57">
        <v>86</v>
      </c>
      <c r="E8" s="57">
        <v>24</v>
      </c>
      <c r="F8" s="138"/>
    </row>
    <row r="9" spans="1:6" ht="17.100000000000001" customHeight="1" x14ac:dyDescent="0.15">
      <c r="A9" s="209">
        <v>28</v>
      </c>
      <c r="B9" s="57">
        <v>196</v>
      </c>
      <c r="C9" s="57">
        <v>86</v>
      </c>
      <c r="D9" s="57">
        <v>86</v>
      </c>
      <c r="E9" s="57">
        <v>24</v>
      </c>
      <c r="F9" s="138"/>
    </row>
    <row r="10" spans="1:6" ht="16.5" customHeight="1" x14ac:dyDescent="0.15">
      <c r="A10" s="209">
        <v>29</v>
      </c>
      <c r="B10" s="57">
        <v>196</v>
      </c>
      <c r="C10" s="57">
        <v>86</v>
      </c>
      <c r="D10" s="57">
        <v>86</v>
      </c>
      <c r="E10" s="57">
        <v>24</v>
      </c>
      <c r="F10" s="138"/>
    </row>
    <row r="11" spans="1:6" ht="16.5" customHeight="1" x14ac:dyDescent="0.15">
      <c r="A11" s="209">
        <v>30</v>
      </c>
      <c r="B11" s="57">
        <v>196</v>
      </c>
      <c r="C11" s="57">
        <v>86</v>
      </c>
      <c r="D11" s="57">
        <v>86</v>
      </c>
      <c r="E11" s="57">
        <v>24</v>
      </c>
      <c r="F11" s="138"/>
    </row>
    <row r="12" spans="1:6" s="202" customFormat="1" ht="10.5" customHeight="1" x14ac:dyDescent="0.15">
      <c r="A12" s="52"/>
      <c r="B12" s="28"/>
      <c r="C12" s="28"/>
      <c r="D12" s="28"/>
      <c r="E12" s="28"/>
      <c r="F12" s="203"/>
    </row>
    <row r="13" spans="1:6" s="202" customFormat="1" ht="17.100000000000001" customHeight="1" x14ac:dyDescent="0.15">
      <c r="A13" s="206" t="s">
        <v>344</v>
      </c>
      <c r="B13" s="57">
        <v>22</v>
      </c>
      <c r="C13" s="57">
        <v>8</v>
      </c>
      <c r="D13" s="57">
        <v>6</v>
      </c>
      <c r="E13" s="57">
        <v>8</v>
      </c>
      <c r="F13" s="203"/>
    </row>
    <row r="14" spans="1:6" s="202" customFormat="1" ht="17.100000000000001" customHeight="1" x14ac:dyDescent="0.15">
      <c r="A14" s="206" t="s">
        <v>343</v>
      </c>
      <c r="B14" s="57">
        <v>43</v>
      </c>
      <c r="C14" s="57">
        <v>24</v>
      </c>
      <c r="D14" s="57">
        <v>15</v>
      </c>
      <c r="E14" s="57">
        <v>4</v>
      </c>
      <c r="F14" s="203"/>
    </row>
    <row r="15" spans="1:6" s="202" customFormat="1" ht="17.100000000000001" customHeight="1" x14ac:dyDescent="0.15">
      <c r="A15" s="206" t="s">
        <v>342</v>
      </c>
      <c r="B15" s="57">
        <v>32</v>
      </c>
      <c r="C15" s="57">
        <v>6</v>
      </c>
      <c r="D15" s="57">
        <v>24</v>
      </c>
      <c r="E15" s="57">
        <v>2</v>
      </c>
      <c r="F15" s="203"/>
    </row>
    <row r="16" spans="1:6" s="202" customFormat="1" ht="17.100000000000001" customHeight="1" x14ac:dyDescent="0.15">
      <c r="A16" s="206" t="s">
        <v>341</v>
      </c>
      <c r="B16" s="57">
        <v>19</v>
      </c>
      <c r="C16" s="57">
        <v>7</v>
      </c>
      <c r="D16" s="57">
        <v>11</v>
      </c>
      <c r="E16" s="57">
        <v>1</v>
      </c>
      <c r="F16" s="203"/>
    </row>
    <row r="17" spans="1:7" s="202" customFormat="1" ht="17.100000000000001" customHeight="1" x14ac:dyDescent="0.15">
      <c r="A17" s="206" t="s">
        <v>340</v>
      </c>
      <c r="B17" s="57">
        <v>19</v>
      </c>
      <c r="C17" s="57">
        <v>9</v>
      </c>
      <c r="D17" s="57">
        <v>7</v>
      </c>
      <c r="E17" s="57">
        <v>3</v>
      </c>
      <c r="F17" s="203"/>
    </row>
    <row r="18" spans="1:7" s="202" customFormat="1" ht="17.100000000000001" customHeight="1" x14ac:dyDescent="0.15">
      <c r="A18" s="206" t="s">
        <v>339</v>
      </c>
      <c r="B18" s="57">
        <v>17</v>
      </c>
      <c r="C18" s="205">
        <v>10</v>
      </c>
      <c r="D18" s="205">
        <v>5</v>
      </c>
      <c r="E18" s="205">
        <v>2</v>
      </c>
      <c r="F18" s="203"/>
    </row>
    <row r="19" spans="1:7" s="202" customFormat="1" ht="17.100000000000001" customHeight="1" x14ac:dyDescent="0.15">
      <c r="A19" s="206" t="s">
        <v>338</v>
      </c>
      <c r="B19" s="57">
        <v>4</v>
      </c>
      <c r="C19" s="208">
        <v>0</v>
      </c>
      <c r="D19" s="57">
        <v>4</v>
      </c>
      <c r="E19" s="208">
        <v>0</v>
      </c>
      <c r="F19" s="203"/>
      <c r="G19" s="203"/>
    </row>
    <row r="20" spans="1:7" s="202" customFormat="1" ht="17.100000000000001" customHeight="1" x14ac:dyDescent="0.15">
      <c r="A20" s="206" t="s">
        <v>337</v>
      </c>
      <c r="B20" s="57">
        <v>8</v>
      </c>
      <c r="C20" s="57">
        <v>2</v>
      </c>
      <c r="D20" s="57">
        <v>4</v>
      </c>
      <c r="E20" s="57">
        <v>2</v>
      </c>
      <c r="F20" s="203"/>
    </row>
    <row r="21" spans="1:7" s="202" customFormat="1" ht="17.100000000000001" customHeight="1" x14ac:dyDescent="0.15">
      <c r="A21" s="206" t="s">
        <v>336</v>
      </c>
      <c r="B21" s="57">
        <v>2</v>
      </c>
      <c r="C21" s="57">
        <v>1</v>
      </c>
      <c r="D21" s="208">
        <v>0</v>
      </c>
      <c r="E21" s="57">
        <v>1</v>
      </c>
      <c r="F21" s="203"/>
    </row>
    <row r="22" spans="1:7" s="202" customFormat="1" ht="17.100000000000001" customHeight="1" x14ac:dyDescent="0.15">
      <c r="A22" s="206" t="s">
        <v>335</v>
      </c>
      <c r="B22" s="57">
        <v>17</v>
      </c>
      <c r="C22" s="57">
        <v>10</v>
      </c>
      <c r="D22" s="57">
        <v>6</v>
      </c>
      <c r="E22" s="57">
        <v>1</v>
      </c>
      <c r="F22" s="203"/>
    </row>
    <row r="23" spans="1:7" s="202" customFormat="1" ht="17.100000000000001" customHeight="1" x14ac:dyDescent="0.15">
      <c r="A23" s="206" t="s">
        <v>334</v>
      </c>
      <c r="B23" s="57">
        <v>8</v>
      </c>
      <c r="C23" s="205">
        <v>6</v>
      </c>
      <c r="D23" s="205">
        <v>2</v>
      </c>
      <c r="E23" s="205">
        <v>0</v>
      </c>
      <c r="F23" s="203"/>
    </row>
    <row r="24" spans="1:7" s="202" customFormat="1" ht="17.100000000000001" customHeight="1" x14ac:dyDescent="0.15">
      <c r="A24" s="206" t="s">
        <v>333</v>
      </c>
      <c r="B24" s="57">
        <v>6</v>
      </c>
      <c r="C24" s="57">
        <v>5</v>
      </c>
      <c r="D24" s="57">
        <v>1</v>
      </c>
      <c r="E24" s="207" t="s">
        <v>332</v>
      </c>
      <c r="F24" s="203"/>
    </row>
    <row r="25" spans="1:7" s="202" customFormat="1" ht="17.100000000000001" customHeight="1" x14ac:dyDescent="0.15">
      <c r="A25" s="206" t="s">
        <v>331</v>
      </c>
      <c r="B25" s="57">
        <v>1</v>
      </c>
      <c r="C25" s="205">
        <v>0</v>
      </c>
      <c r="D25" s="205">
        <v>1</v>
      </c>
      <c r="E25" s="204">
        <v>0</v>
      </c>
      <c r="F25" s="203"/>
    </row>
    <row r="26" spans="1:7" ht="10.5" customHeight="1" x14ac:dyDescent="0.15">
      <c r="A26" s="26"/>
      <c r="B26" s="25"/>
      <c r="C26" s="25"/>
      <c r="D26" s="25"/>
      <c r="E26" s="25"/>
    </row>
    <row r="27" spans="1:7" ht="15" customHeight="1" x14ac:dyDescent="0.15">
      <c r="A27" s="23" t="s">
        <v>330</v>
      </c>
      <c r="B27" s="23"/>
      <c r="C27" s="23"/>
      <c r="D27" s="23"/>
      <c r="E27" s="23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12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0.625" defaultRowHeight="13.5" x14ac:dyDescent="0.15"/>
  <cols>
    <col min="1" max="16384" width="10.625" style="22"/>
  </cols>
  <sheetData>
    <row r="1" spans="1:15" ht="24" customHeight="1" x14ac:dyDescent="0.15">
      <c r="A1" s="264" t="s">
        <v>359</v>
      </c>
    </row>
    <row r="2" spans="1:15" x14ac:dyDescent="0.15">
      <c r="A2" s="37"/>
    </row>
    <row r="3" spans="1:15" s="213" customFormat="1" ht="15" customHeight="1" x14ac:dyDescent="0.4">
      <c r="A3" s="287" t="s">
        <v>76</v>
      </c>
      <c r="B3" s="346" t="s">
        <v>88</v>
      </c>
      <c r="C3" s="347"/>
      <c r="D3" s="346" t="s">
        <v>358</v>
      </c>
      <c r="E3" s="347"/>
      <c r="F3" s="346" t="s">
        <v>357</v>
      </c>
      <c r="G3" s="347"/>
      <c r="H3" s="346" t="s">
        <v>356</v>
      </c>
      <c r="I3" s="347"/>
      <c r="J3" s="346" t="s">
        <v>355</v>
      </c>
      <c r="K3" s="347"/>
      <c r="L3" s="346" t="s">
        <v>354</v>
      </c>
      <c r="M3" s="363"/>
      <c r="N3" s="346" t="s">
        <v>160</v>
      </c>
      <c r="O3" s="363"/>
    </row>
    <row r="4" spans="1:15" s="213" customFormat="1" ht="15" customHeight="1" x14ac:dyDescent="0.4">
      <c r="A4" s="288"/>
      <c r="B4" s="214" t="s">
        <v>353</v>
      </c>
      <c r="C4" s="214" t="s">
        <v>352</v>
      </c>
      <c r="D4" s="214" t="s">
        <v>353</v>
      </c>
      <c r="E4" s="214" t="s">
        <v>352</v>
      </c>
      <c r="F4" s="214" t="s">
        <v>353</v>
      </c>
      <c r="G4" s="214" t="s">
        <v>352</v>
      </c>
      <c r="H4" s="214" t="s">
        <v>353</v>
      </c>
      <c r="I4" s="214" t="s">
        <v>352</v>
      </c>
      <c r="J4" s="214" t="s">
        <v>353</v>
      </c>
      <c r="K4" s="214" t="s">
        <v>352</v>
      </c>
      <c r="L4" s="214" t="s">
        <v>353</v>
      </c>
      <c r="M4" s="214" t="s">
        <v>352</v>
      </c>
      <c r="N4" s="214" t="s">
        <v>353</v>
      </c>
      <c r="O4" s="214" t="s">
        <v>352</v>
      </c>
    </row>
    <row r="5" spans="1:15" ht="10.5" customHeight="1" x14ac:dyDescent="0.15">
      <c r="A5" s="33"/>
      <c r="B5" s="31"/>
      <c r="C5" s="210"/>
      <c r="D5" s="32"/>
      <c r="E5" s="210"/>
      <c r="F5" s="32"/>
      <c r="G5" s="210"/>
      <c r="H5" s="32"/>
      <c r="I5" s="210"/>
      <c r="J5" s="32"/>
      <c r="K5" s="210"/>
      <c r="L5" s="32"/>
      <c r="M5" s="210"/>
    </row>
    <row r="6" spans="1:15" s="139" customFormat="1" ht="17.100000000000001" customHeight="1" x14ac:dyDescent="0.15">
      <c r="A6" s="52" t="s">
        <v>292</v>
      </c>
      <c r="B6" s="27">
        <v>1551</v>
      </c>
      <c r="C6" s="28">
        <v>135726</v>
      </c>
      <c r="D6" s="28">
        <v>214</v>
      </c>
      <c r="E6" s="28">
        <v>100398</v>
      </c>
      <c r="F6" s="28">
        <v>192</v>
      </c>
      <c r="G6" s="28">
        <v>15814</v>
      </c>
      <c r="H6" s="28">
        <v>138</v>
      </c>
      <c r="I6" s="28">
        <v>3574</v>
      </c>
      <c r="J6" s="28">
        <v>699</v>
      </c>
      <c r="K6" s="28">
        <v>12014</v>
      </c>
      <c r="L6" s="28">
        <v>87</v>
      </c>
      <c r="M6" s="28">
        <v>2524</v>
      </c>
      <c r="N6" s="28">
        <v>221</v>
      </c>
      <c r="O6" s="28">
        <v>1402</v>
      </c>
    </row>
    <row r="7" spans="1:15" s="139" customFormat="1" ht="17.100000000000001" customHeight="1" x14ac:dyDescent="0.15">
      <c r="A7" s="250">
        <v>27</v>
      </c>
      <c r="B7" s="27">
        <v>1529</v>
      </c>
      <c r="C7" s="28">
        <v>152831</v>
      </c>
      <c r="D7" s="28">
        <v>206</v>
      </c>
      <c r="E7" s="28">
        <v>118240</v>
      </c>
      <c r="F7" s="28">
        <v>169</v>
      </c>
      <c r="G7" s="28">
        <v>14659</v>
      </c>
      <c r="H7" s="28">
        <v>156</v>
      </c>
      <c r="I7" s="28">
        <v>3202</v>
      </c>
      <c r="J7" s="28">
        <v>673</v>
      </c>
      <c r="K7" s="28">
        <v>12595</v>
      </c>
      <c r="L7" s="28">
        <v>88</v>
      </c>
      <c r="M7" s="28">
        <v>2656</v>
      </c>
      <c r="N7" s="28">
        <v>237</v>
      </c>
      <c r="O7" s="28">
        <v>1479</v>
      </c>
    </row>
    <row r="8" spans="1:15" s="139" customFormat="1" ht="16.5" customHeight="1" x14ac:dyDescent="0.15">
      <c r="A8" s="250">
        <v>28</v>
      </c>
      <c r="B8" s="27">
        <f>SUM(D8+F8+H8+J8+L8+N8)</f>
        <v>1482</v>
      </c>
      <c r="C8" s="28">
        <f>SUM(E8+G8+I8+K8+M8+O8)</f>
        <v>161189</v>
      </c>
      <c r="D8" s="28">
        <v>233</v>
      </c>
      <c r="E8" s="28">
        <v>123046</v>
      </c>
      <c r="F8" s="28">
        <v>192</v>
      </c>
      <c r="G8" s="28">
        <v>16327</v>
      </c>
      <c r="H8" s="28">
        <v>141</v>
      </c>
      <c r="I8" s="28">
        <v>4081</v>
      </c>
      <c r="J8" s="28">
        <v>650</v>
      </c>
      <c r="K8" s="28">
        <v>13550</v>
      </c>
      <c r="L8" s="28">
        <v>87</v>
      </c>
      <c r="M8" s="28">
        <v>3151</v>
      </c>
      <c r="N8" s="28">
        <v>179</v>
      </c>
      <c r="O8" s="28">
        <v>1034</v>
      </c>
    </row>
    <row r="9" spans="1:15" s="139" customFormat="1" ht="16.5" customHeight="1" x14ac:dyDescent="0.15">
      <c r="A9" s="250">
        <v>29</v>
      </c>
      <c r="B9" s="27">
        <v>1436</v>
      </c>
      <c r="C9" s="28">
        <v>144972</v>
      </c>
      <c r="D9" s="28">
        <v>214</v>
      </c>
      <c r="E9" s="28">
        <v>109575</v>
      </c>
      <c r="F9" s="28">
        <v>199</v>
      </c>
      <c r="G9" s="28">
        <v>17909</v>
      </c>
      <c r="H9" s="28">
        <v>149</v>
      </c>
      <c r="I9" s="28">
        <v>2608</v>
      </c>
      <c r="J9" s="28">
        <v>620</v>
      </c>
      <c r="K9" s="28">
        <v>11603</v>
      </c>
      <c r="L9" s="28">
        <v>75</v>
      </c>
      <c r="M9" s="28">
        <v>2359</v>
      </c>
      <c r="N9" s="28">
        <v>179</v>
      </c>
      <c r="O9" s="28">
        <v>918</v>
      </c>
    </row>
    <row r="10" spans="1:15" s="139" customFormat="1" ht="16.5" customHeight="1" x14ac:dyDescent="0.15">
      <c r="A10" s="250">
        <v>30</v>
      </c>
      <c r="B10" s="27">
        <v>1300</v>
      </c>
      <c r="C10" s="28">
        <v>142995</v>
      </c>
      <c r="D10" s="28">
        <v>212</v>
      </c>
      <c r="E10" s="28">
        <v>110278</v>
      </c>
      <c r="F10" s="28">
        <v>193</v>
      </c>
      <c r="G10" s="28">
        <v>16906</v>
      </c>
      <c r="H10" s="28">
        <v>140</v>
      </c>
      <c r="I10" s="28">
        <v>2910</v>
      </c>
      <c r="J10" s="28">
        <v>522</v>
      </c>
      <c r="K10" s="28">
        <v>10118</v>
      </c>
      <c r="L10" s="28">
        <v>74</v>
      </c>
      <c r="M10" s="28">
        <v>1747</v>
      </c>
      <c r="N10" s="28">
        <v>159</v>
      </c>
      <c r="O10" s="28">
        <v>1036</v>
      </c>
    </row>
    <row r="11" spans="1:15" ht="10.5" customHeight="1" x14ac:dyDescent="0.15">
      <c r="A11" s="144"/>
      <c r="B11" s="73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212"/>
      <c r="O11" s="212"/>
    </row>
    <row r="12" spans="1:15" ht="15" customHeight="1" x14ac:dyDescent="0.15">
      <c r="A12" s="139" t="s">
        <v>351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</sheetData>
  <mergeCells count="8">
    <mergeCell ref="A3:A4"/>
    <mergeCell ref="B3:C3"/>
    <mergeCell ref="D3:E3"/>
    <mergeCell ref="F3:G3"/>
    <mergeCell ref="N3:O3"/>
    <mergeCell ref="H3:I3"/>
    <mergeCell ref="J3:K3"/>
    <mergeCell ref="L3:M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K19"/>
  <sheetViews>
    <sheetView zoomScaleNormal="100" workbookViewId="0"/>
  </sheetViews>
  <sheetFormatPr defaultColWidth="8.875" defaultRowHeight="13.5" x14ac:dyDescent="0.15"/>
  <cols>
    <col min="1" max="1" width="11.125" style="22" customWidth="1"/>
    <col min="2" max="2" width="9.625" style="22" customWidth="1"/>
    <col min="3" max="3" width="12.625" style="22" customWidth="1"/>
    <col min="4" max="4" width="9.625" style="22" customWidth="1"/>
    <col min="5" max="5" width="12.625" style="22" customWidth="1"/>
    <col min="6" max="6" width="9.625" style="22" customWidth="1"/>
    <col min="7" max="7" width="12.625" style="22" customWidth="1"/>
    <col min="8" max="8" width="9.625" style="22" customWidth="1"/>
    <col min="9" max="9" width="12.625" style="22" customWidth="1"/>
    <col min="10" max="10" width="9.625" style="22" customWidth="1"/>
    <col min="11" max="11" width="12.625" style="22" customWidth="1"/>
    <col min="12" max="16384" width="8.875" style="22"/>
  </cols>
  <sheetData>
    <row r="1" spans="1:11" ht="24" customHeight="1" x14ac:dyDescent="0.15">
      <c r="A1" s="264" t="s">
        <v>364</v>
      </c>
    </row>
    <row r="2" spans="1:11" ht="13.5" customHeight="1" x14ac:dyDescent="0.2">
      <c r="A2" s="39"/>
    </row>
    <row r="3" spans="1:11" x14ac:dyDescent="0.15">
      <c r="A3" s="37" t="s">
        <v>363</v>
      </c>
    </row>
    <row r="4" spans="1:11" ht="9" customHeight="1" x14ac:dyDescent="0.15">
      <c r="A4" s="37"/>
    </row>
    <row r="5" spans="1:11" s="215" customFormat="1" ht="15" customHeight="1" x14ac:dyDescent="0.4">
      <c r="A5" s="287" t="s">
        <v>76</v>
      </c>
      <c r="B5" s="346" t="s">
        <v>72</v>
      </c>
      <c r="C5" s="347"/>
      <c r="D5" s="346" t="s">
        <v>358</v>
      </c>
      <c r="E5" s="347"/>
      <c r="F5" s="346" t="s">
        <v>362</v>
      </c>
      <c r="G5" s="347"/>
      <c r="H5" s="346" t="s">
        <v>356</v>
      </c>
      <c r="I5" s="347"/>
      <c r="J5" s="346" t="s">
        <v>355</v>
      </c>
      <c r="K5" s="363"/>
    </row>
    <row r="6" spans="1:11" s="215" customFormat="1" ht="15" customHeight="1" x14ac:dyDescent="0.4">
      <c r="A6" s="288"/>
      <c r="B6" s="214" t="s">
        <v>361</v>
      </c>
      <c r="C6" s="214" t="s">
        <v>352</v>
      </c>
      <c r="D6" s="214" t="s">
        <v>361</v>
      </c>
      <c r="E6" s="214" t="s">
        <v>352</v>
      </c>
      <c r="F6" s="214" t="s">
        <v>361</v>
      </c>
      <c r="G6" s="214" t="s">
        <v>352</v>
      </c>
      <c r="H6" s="214" t="s">
        <v>361</v>
      </c>
      <c r="I6" s="214" t="s">
        <v>352</v>
      </c>
      <c r="J6" s="214" t="s">
        <v>361</v>
      </c>
      <c r="K6" s="214" t="s">
        <v>352</v>
      </c>
    </row>
    <row r="7" spans="1:11" ht="10.5" customHeight="1" x14ac:dyDescent="0.15">
      <c r="A7" s="141"/>
      <c r="B7" s="32"/>
      <c r="C7" s="210"/>
      <c r="D7" s="32"/>
      <c r="E7" s="210"/>
      <c r="F7" s="32"/>
      <c r="G7" s="210"/>
      <c r="H7" s="32"/>
      <c r="I7" s="210"/>
      <c r="J7" s="32"/>
      <c r="K7" s="210"/>
    </row>
    <row r="8" spans="1:11" s="139" customFormat="1" ht="17.100000000000001" customHeight="1" x14ac:dyDescent="0.15">
      <c r="A8" s="52" t="s">
        <v>292</v>
      </c>
      <c r="B8" s="27">
        <v>477</v>
      </c>
      <c r="C8" s="28">
        <v>141694</v>
      </c>
      <c r="D8" s="28">
        <v>173</v>
      </c>
      <c r="E8" s="28">
        <v>124018</v>
      </c>
      <c r="F8" s="28">
        <v>117</v>
      </c>
      <c r="G8" s="28">
        <v>9193</v>
      </c>
      <c r="H8" s="28">
        <v>37</v>
      </c>
      <c r="I8" s="28">
        <v>3077</v>
      </c>
      <c r="J8" s="28">
        <v>150</v>
      </c>
      <c r="K8" s="28">
        <v>5406</v>
      </c>
    </row>
    <row r="9" spans="1:11" s="139" customFormat="1" ht="17.100000000000001" customHeight="1" x14ac:dyDescent="0.15">
      <c r="A9" s="250">
        <v>27</v>
      </c>
      <c r="B9" s="27">
        <v>507</v>
      </c>
      <c r="C9" s="28">
        <v>150302</v>
      </c>
      <c r="D9" s="28">
        <v>202</v>
      </c>
      <c r="E9" s="28">
        <v>123376</v>
      </c>
      <c r="F9" s="28">
        <v>106</v>
      </c>
      <c r="G9" s="28">
        <v>12521</v>
      </c>
      <c r="H9" s="28">
        <v>50</v>
      </c>
      <c r="I9" s="28">
        <v>6244</v>
      </c>
      <c r="J9" s="28">
        <v>149</v>
      </c>
      <c r="K9" s="28">
        <v>8161</v>
      </c>
    </row>
    <row r="10" spans="1:11" s="139" customFormat="1" ht="16.5" customHeight="1" x14ac:dyDescent="0.15">
      <c r="A10" s="250">
        <v>28</v>
      </c>
      <c r="B10" s="27">
        <v>464</v>
      </c>
      <c r="C10" s="28">
        <v>146138</v>
      </c>
      <c r="D10" s="28">
        <v>175</v>
      </c>
      <c r="E10" s="28">
        <v>118077</v>
      </c>
      <c r="F10" s="28">
        <v>112</v>
      </c>
      <c r="G10" s="28">
        <v>13683</v>
      </c>
      <c r="H10" s="28">
        <v>40</v>
      </c>
      <c r="I10" s="28">
        <v>5559</v>
      </c>
      <c r="J10" s="28">
        <v>137</v>
      </c>
      <c r="K10" s="28">
        <v>8819</v>
      </c>
    </row>
    <row r="11" spans="1:11" s="139" customFormat="1" ht="16.5" customHeight="1" x14ac:dyDescent="0.15">
      <c r="A11" s="250">
        <v>29</v>
      </c>
      <c r="B11" s="27">
        <v>437</v>
      </c>
      <c r="C11" s="28">
        <v>146163</v>
      </c>
      <c r="D11" s="28">
        <v>179</v>
      </c>
      <c r="E11" s="28">
        <v>119919</v>
      </c>
      <c r="F11" s="28">
        <v>103</v>
      </c>
      <c r="G11" s="28">
        <v>11096</v>
      </c>
      <c r="H11" s="28">
        <v>35</v>
      </c>
      <c r="I11" s="28">
        <v>6613</v>
      </c>
      <c r="J11" s="28">
        <v>120</v>
      </c>
      <c r="K11" s="28">
        <v>8535</v>
      </c>
    </row>
    <row r="12" spans="1:11" s="139" customFormat="1" ht="16.5" customHeight="1" x14ac:dyDescent="0.15">
      <c r="A12" s="250">
        <v>30</v>
      </c>
      <c r="B12" s="27">
        <v>458</v>
      </c>
      <c r="C12" s="28">
        <v>140241</v>
      </c>
      <c r="D12" s="28">
        <v>170</v>
      </c>
      <c r="E12" s="28">
        <v>119256</v>
      </c>
      <c r="F12" s="28">
        <v>113</v>
      </c>
      <c r="G12" s="28">
        <v>10234</v>
      </c>
      <c r="H12" s="28">
        <v>36</v>
      </c>
      <c r="I12" s="28">
        <v>4645</v>
      </c>
      <c r="J12" s="28">
        <v>139</v>
      </c>
      <c r="K12" s="28">
        <v>6106</v>
      </c>
    </row>
    <row r="13" spans="1:11" ht="10.5" customHeight="1" x14ac:dyDescent="0.15">
      <c r="A13" s="25"/>
      <c r="B13" s="24"/>
      <c r="C13" s="25"/>
      <c r="D13" s="25"/>
      <c r="E13" s="25"/>
      <c r="F13" s="25"/>
      <c r="G13" s="25"/>
      <c r="H13" s="25"/>
      <c r="I13" s="25"/>
      <c r="J13" s="25"/>
      <c r="K13" s="25"/>
    </row>
    <row r="14" spans="1:11" ht="15" customHeight="1" x14ac:dyDescent="0.15">
      <c r="A14" s="139" t="s">
        <v>360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9" spans="9:9" x14ac:dyDescent="0.15">
      <c r="I19" s="138"/>
    </row>
  </sheetData>
  <mergeCells count="6">
    <mergeCell ref="A5:A6"/>
    <mergeCell ref="J5:K5"/>
    <mergeCell ref="B5:C5"/>
    <mergeCell ref="D5:E5"/>
    <mergeCell ref="F5:G5"/>
    <mergeCell ref="H5:I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60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1.25" x14ac:dyDescent="0.15"/>
  <cols>
    <col min="1" max="1" width="15.625" style="1" customWidth="1"/>
    <col min="2" max="2" width="10.625" style="1" customWidth="1"/>
    <col min="3" max="9" width="10.125" style="1" customWidth="1"/>
    <col min="10" max="16384" width="9" style="1"/>
  </cols>
  <sheetData>
    <row r="1" spans="1:13" ht="24" customHeight="1" x14ac:dyDescent="0.15">
      <c r="A1" s="263" t="s">
        <v>62</v>
      </c>
    </row>
    <row r="2" spans="1:13" ht="16.5" customHeight="1" x14ac:dyDescent="0.15">
      <c r="A2" s="20"/>
    </row>
    <row r="3" spans="1:13" ht="9" customHeight="1" x14ac:dyDescent="0.15">
      <c r="A3" s="19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</row>
    <row r="4" spans="1:13" ht="13.5" customHeight="1" x14ac:dyDescent="0.15">
      <c r="A4" s="17" t="s">
        <v>61</v>
      </c>
      <c r="B4" s="274" t="s">
        <v>56</v>
      </c>
      <c r="C4" s="277" t="s">
        <v>60</v>
      </c>
      <c r="D4" s="278"/>
      <c r="E4" s="278"/>
      <c r="F4" s="278"/>
      <c r="G4" s="279"/>
      <c r="H4" s="274" t="s">
        <v>59</v>
      </c>
      <c r="I4" s="280" t="s">
        <v>58</v>
      </c>
      <c r="J4" s="2"/>
      <c r="K4" s="2"/>
      <c r="L4" s="2"/>
      <c r="M4" s="2"/>
    </row>
    <row r="5" spans="1:13" ht="13.5" customHeight="1" x14ac:dyDescent="0.15">
      <c r="A5" s="17" t="s">
        <v>57</v>
      </c>
      <c r="B5" s="275"/>
      <c r="C5" s="18" t="s">
        <v>56</v>
      </c>
      <c r="D5" s="17" t="s">
        <v>55</v>
      </c>
      <c r="E5" s="244" t="s">
        <v>54</v>
      </c>
      <c r="F5" s="244" t="s">
        <v>53</v>
      </c>
      <c r="G5" s="16" t="s">
        <v>52</v>
      </c>
      <c r="H5" s="275"/>
      <c r="I5" s="281"/>
    </row>
    <row r="6" spans="1:13" ht="13.5" customHeight="1" x14ac:dyDescent="0.15">
      <c r="A6" s="14" t="s">
        <v>51</v>
      </c>
      <c r="B6" s="276"/>
      <c r="C6" s="15" t="s">
        <v>50</v>
      </c>
      <c r="D6" s="14" t="s">
        <v>49</v>
      </c>
      <c r="E6" s="245" t="s">
        <v>48</v>
      </c>
      <c r="F6" s="245" t="s">
        <v>47</v>
      </c>
      <c r="G6" s="14" t="s">
        <v>46</v>
      </c>
      <c r="H6" s="276"/>
      <c r="I6" s="282"/>
    </row>
    <row r="7" spans="1:13" ht="12" customHeight="1" x14ac:dyDescent="0.15">
      <c r="A7" s="2"/>
      <c r="B7" s="13"/>
      <c r="C7" s="2"/>
      <c r="D7" s="2"/>
      <c r="E7" s="2"/>
      <c r="F7" s="2"/>
      <c r="G7" s="2"/>
      <c r="H7" s="2"/>
      <c r="I7" s="2"/>
    </row>
    <row r="8" spans="1:13" ht="12" customHeight="1" x14ac:dyDescent="0.15">
      <c r="A8" s="9" t="s">
        <v>45</v>
      </c>
      <c r="B8" s="5">
        <v>218829</v>
      </c>
      <c r="C8" s="5">
        <v>201574</v>
      </c>
      <c r="D8" s="5">
        <v>29357</v>
      </c>
      <c r="E8" s="5">
        <v>103724</v>
      </c>
      <c r="F8" s="5">
        <v>26340</v>
      </c>
      <c r="G8" s="5">
        <v>34553</v>
      </c>
      <c r="H8" s="5">
        <v>17078</v>
      </c>
      <c r="I8" s="5">
        <v>156</v>
      </c>
    </row>
    <row r="9" spans="1:13" ht="12" customHeight="1" x14ac:dyDescent="0.15">
      <c r="A9" s="7" t="s">
        <v>42</v>
      </c>
      <c r="B9" s="5">
        <v>13076</v>
      </c>
      <c r="C9" s="5">
        <v>1134</v>
      </c>
      <c r="D9" s="5">
        <v>236</v>
      </c>
      <c r="E9" s="5">
        <v>897</v>
      </c>
      <c r="F9" s="8" t="s">
        <v>36</v>
      </c>
      <c r="G9" s="8" t="s">
        <v>36</v>
      </c>
      <c r="H9" s="5">
        <v>11933</v>
      </c>
      <c r="I9" s="5">
        <v>5</v>
      </c>
    </row>
    <row r="10" spans="1:13" ht="12" customHeight="1" x14ac:dyDescent="0.15">
      <c r="A10" s="7" t="s">
        <v>41</v>
      </c>
      <c r="B10" s="5">
        <v>12704</v>
      </c>
      <c r="C10" s="5">
        <v>8129</v>
      </c>
      <c r="D10" s="5">
        <v>321</v>
      </c>
      <c r="E10" s="5">
        <v>3914</v>
      </c>
      <c r="F10" s="5">
        <v>1979</v>
      </c>
      <c r="G10" s="5">
        <v>1392</v>
      </c>
      <c r="H10" s="5">
        <v>4565</v>
      </c>
      <c r="I10" s="5">
        <v>2</v>
      </c>
    </row>
    <row r="11" spans="1:13" ht="12" customHeight="1" x14ac:dyDescent="0.15">
      <c r="A11" s="7" t="s">
        <v>40</v>
      </c>
      <c r="B11" s="5">
        <v>13986</v>
      </c>
      <c r="C11" s="5">
        <v>13639</v>
      </c>
      <c r="D11" s="5">
        <v>628</v>
      </c>
      <c r="E11" s="5">
        <v>5167</v>
      </c>
      <c r="F11" s="5">
        <v>2953</v>
      </c>
      <c r="G11" s="5">
        <v>3892</v>
      </c>
      <c r="H11" s="5">
        <v>345</v>
      </c>
      <c r="I11" s="5">
        <v>1</v>
      </c>
    </row>
    <row r="12" spans="1:13" ht="12" customHeight="1" x14ac:dyDescent="0.15">
      <c r="A12" s="7" t="s">
        <v>39</v>
      </c>
      <c r="B12" s="5">
        <v>16454</v>
      </c>
      <c r="C12" s="5">
        <v>16352</v>
      </c>
      <c r="D12" s="5">
        <v>585</v>
      </c>
      <c r="E12" s="5">
        <v>6856</v>
      </c>
      <c r="F12" s="5">
        <v>3817</v>
      </c>
      <c r="G12" s="5">
        <v>4152</v>
      </c>
      <c r="H12" s="5">
        <v>99</v>
      </c>
      <c r="I12" s="5">
        <v>2</v>
      </c>
    </row>
    <row r="13" spans="1:13" ht="12" customHeight="1" x14ac:dyDescent="0.15">
      <c r="A13" s="7" t="s">
        <v>38</v>
      </c>
      <c r="B13" s="5">
        <v>17624</v>
      </c>
      <c r="C13" s="5">
        <v>17578</v>
      </c>
      <c r="D13" s="5">
        <v>660</v>
      </c>
      <c r="E13" s="5">
        <v>8206</v>
      </c>
      <c r="F13" s="5">
        <v>3673</v>
      </c>
      <c r="G13" s="5">
        <v>4116</v>
      </c>
      <c r="H13" s="5">
        <v>45</v>
      </c>
      <c r="I13" s="5">
        <v>1</v>
      </c>
    </row>
    <row r="14" spans="1:13" ht="12" customHeight="1" x14ac:dyDescent="0.15">
      <c r="A14" s="7" t="s">
        <v>37</v>
      </c>
      <c r="B14" s="5">
        <v>15898</v>
      </c>
      <c r="C14" s="5">
        <v>15871</v>
      </c>
      <c r="D14" s="5">
        <v>524</v>
      </c>
      <c r="E14" s="5">
        <v>8341</v>
      </c>
      <c r="F14" s="5">
        <v>2693</v>
      </c>
      <c r="G14" s="5">
        <v>3589</v>
      </c>
      <c r="H14" s="5">
        <v>22</v>
      </c>
      <c r="I14" s="5">
        <v>4</v>
      </c>
    </row>
    <row r="15" spans="1:13" ht="12" customHeight="1" x14ac:dyDescent="0.15">
      <c r="A15" s="7" t="s">
        <v>35</v>
      </c>
      <c r="B15" s="5">
        <v>15602</v>
      </c>
      <c r="C15" s="5">
        <v>15580</v>
      </c>
      <c r="D15" s="5">
        <v>422</v>
      </c>
      <c r="E15" s="5">
        <v>8321</v>
      </c>
      <c r="F15" s="5">
        <v>2684</v>
      </c>
      <c r="G15" s="5">
        <v>3583</v>
      </c>
      <c r="H15" s="5">
        <v>18</v>
      </c>
      <c r="I15" s="5">
        <v>3</v>
      </c>
    </row>
    <row r="16" spans="1:13" ht="12" customHeight="1" x14ac:dyDescent="0.15">
      <c r="A16" s="7" t="s">
        <v>34</v>
      </c>
      <c r="B16" s="5">
        <v>16103</v>
      </c>
      <c r="C16" s="5">
        <v>16079</v>
      </c>
      <c r="D16" s="5">
        <v>504</v>
      </c>
      <c r="E16" s="5">
        <v>8584</v>
      </c>
      <c r="F16" s="5">
        <v>2615</v>
      </c>
      <c r="G16" s="5">
        <v>3896</v>
      </c>
      <c r="H16" s="5">
        <v>11</v>
      </c>
      <c r="I16" s="5">
        <v>12</v>
      </c>
    </row>
    <row r="17" spans="1:9" ht="12" customHeight="1" x14ac:dyDescent="0.15">
      <c r="A17" s="7" t="s">
        <v>33</v>
      </c>
      <c r="B17" s="5">
        <v>17612</v>
      </c>
      <c r="C17" s="5">
        <v>17590</v>
      </c>
      <c r="D17" s="5">
        <v>1357</v>
      </c>
      <c r="E17" s="5">
        <v>10422</v>
      </c>
      <c r="F17" s="5">
        <v>1958</v>
      </c>
      <c r="G17" s="5">
        <v>3313</v>
      </c>
      <c r="H17" s="5">
        <v>10</v>
      </c>
      <c r="I17" s="5">
        <v>11</v>
      </c>
    </row>
    <row r="18" spans="1:9" ht="12" customHeight="1" x14ac:dyDescent="0.15">
      <c r="A18" s="7" t="s">
        <v>32</v>
      </c>
      <c r="B18" s="5">
        <v>18888</v>
      </c>
      <c r="C18" s="5">
        <v>18865</v>
      </c>
      <c r="D18" s="5">
        <v>2203</v>
      </c>
      <c r="E18" s="5">
        <v>12022</v>
      </c>
      <c r="F18" s="5">
        <v>1573</v>
      </c>
      <c r="G18" s="5">
        <v>2552</v>
      </c>
      <c r="H18" s="5">
        <v>7</v>
      </c>
      <c r="I18" s="5">
        <v>16</v>
      </c>
    </row>
    <row r="19" spans="1:9" ht="12" customHeight="1" x14ac:dyDescent="0.15">
      <c r="A19" s="7" t="s">
        <v>31</v>
      </c>
      <c r="B19" s="5">
        <v>15104</v>
      </c>
      <c r="C19" s="5">
        <v>15078</v>
      </c>
      <c r="D19" s="5">
        <v>3253</v>
      </c>
      <c r="E19" s="5">
        <v>9114</v>
      </c>
      <c r="F19" s="5">
        <v>810</v>
      </c>
      <c r="G19" s="5">
        <v>1505</v>
      </c>
      <c r="H19" s="5">
        <v>4</v>
      </c>
      <c r="I19" s="5">
        <v>19</v>
      </c>
    </row>
    <row r="20" spans="1:9" ht="12" customHeight="1" x14ac:dyDescent="0.15">
      <c r="A20" s="7" t="s">
        <v>30</v>
      </c>
      <c r="B20" s="5">
        <v>13575</v>
      </c>
      <c r="C20" s="5">
        <v>13550</v>
      </c>
      <c r="D20" s="5">
        <v>4048</v>
      </c>
      <c r="E20" s="5">
        <v>7640</v>
      </c>
      <c r="F20" s="5">
        <v>512</v>
      </c>
      <c r="G20" s="5">
        <v>1050</v>
      </c>
      <c r="H20" s="5">
        <v>7</v>
      </c>
      <c r="I20" s="5">
        <v>18</v>
      </c>
    </row>
    <row r="21" spans="1:9" ht="12" customHeight="1" x14ac:dyDescent="0.15">
      <c r="A21" s="6" t="s">
        <v>29</v>
      </c>
      <c r="B21" s="5">
        <v>12745</v>
      </c>
      <c r="C21" s="5">
        <v>12719</v>
      </c>
      <c r="D21" s="5">
        <v>4639</v>
      </c>
      <c r="E21" s="5">
        <v>6548</v>
      </c>
      <c r="F21" s="5">
        <v>388</v>
      </c>
      <c r="G21" s="5">
        <v>884</v>
      </c>
      <c r="H21" s="5">
        <v>5</v>
      </c>
      <c r="I21" s="5">
        <v>21</v>
      </c>
    </row>
    <row r="22" spans="1:9" ht="12" customHeight="1" x14ac:dyDescent="0.15">
      <c r="A22" s="6" t="s">
        <v>28</v>
      </c>
      <c r="B22" s="5">
        <v>10279</v>
      </c>
      <c r="C22" s="5">
        <v>10259</v>
      </c>
      <c r="D22" s="5">
        <v>4587</v>
      </c>
      <c r="E22" s="5">
        <v>4652</v>
      </c>
      <c r="F22" s="5">
        <v>392</v>
      </c>
      <c r="G22" s="5">
        <v>412</v>
      </c>
      <c r="H22" s="5">
        <v>6</v>
      </c>
      <c r="I22" s="5">
        <v>14</v>
      </c>
    </row>
    <row r="23" spans="1:9" ht="12" customHeight="1" x14ac:dyDescent="0.15">
      <c r="A23" s="6" t="s">
        <v>27</v>
      </c>
      <c r="B23" s="5">
        <v>9179</v>
      </c>
      <c r="C23" s="5">
        <v>9151</v>
      </c>
      <c r="D23" s="5">
        <v>5390</v>
      </c>
      <c r="E23" s="5">
        <v>3040</v>
      </c>
      <c r="F23" s="5">
        <v>293</v>
      </c>
      <c r="G23" s="5">
        <v>217</v>
      </c>
      <c r="H23" s="5">
        <v>1</v>
      </c>
      <c r="I23" s="5">
        <v>27</v>
      </c>
    </row>
    <row r="24" spans="1:9" ht="12" customHeight="1" x14ac:dyDescent="0.15">
      <c r="A24" s="6"/>
      <c r="B24" s="10"/>
      <c r="C24" s="10"/>
      <c r="D24" s="12"/>
      <c r="E24" s="12"/>
      <c r="F24" s="12"/>
      <c r="G24" s="12"/>
      <c r="H24" s="11"/>
      <c r="I24" s="10"/>
    </row>
    <row r="25" spans="1:9" ht="12" customHeight="1" x14ac:dyDescent="0.15">
      <c r="A25" s="9" t="s">
        <v>44</v>
      </c>
      <c r="B25" s="5">
        <v>103254</v>
      </c>
      <c r="C25" s="5">
        <v>95018</v>
      </c>
      <c r="D25" s="5">
        <v>12810</v>
      </c>
      <c r="E25" s="5">
        <v>47417</v>
      </c>
      <c r="F25" s="5">
        <v>7101</v>
      </c>
      <c r="G25" s="5">
        <v>23951</v>
      </c>
      <c r="H25" s="5">
        <v>8170</v>
      </c>
      <c r="I25" s="5">
        <v>53</v>
      </c>
    </row>
    <row r="26" spans="1:9" ht="12" customHeight="1" x14ac:dyDescent="0.15">
      <c r="A26" s="7" t="s">
        <v>42</v>
      </c>
      <c r="B26" s="5">
        <v>6380</v>
      </c>
      <c r="C26" s="5">
        <v>552</v>
      </c>
      <c r="D26" s="5">
        <v>109</v>
      </c>
      <c r="E26" s="5">
        <v>443</v>
      </c>
      <c r="F26" s="8" t="s">
        <v>36</v>
      </c>
      <c r="G26" s="8" t="s">
        <v>36</v>
      </c>
      <c r="H26" s="5">
        <v>5822</v>
      </c>
      <c r="I26" s="5">
        <v>2</v>
      </c>
    </row>
    <row r="27" spans="1:9" ht="12" customHeight="1" x14ac:dyDescent="0.15">
      <c r="A27" s="7" t="s">
        <v>41</v>
      </c>
      <c r="B27" s="5">
        <v>5689</v>
      </c>
      <c r="C27" s="5">
        <v>3664</v>
      </c>
      <c r="D27" s="5">
        <v>176</v>
      </c>
      <c r="E27" s="5">
        <v>1899</v>
      </c>
      <c r="F27" s="5">
        <v>634</v>
      </c>
      <c r="G27" s="5">
        <v>685</v>
      </c>
      <c r="H27" s="5">
        <v>2020</v>
      </c>
      <c r="I27" s="5">
        <v>1</v>
      </c>
    </row>
    <row r="28" spans="1:9" ht="12" customHeight="1" x14ac:dyDescent="0.15">
      <c r="A28" s="7" t="s">
        <v>40</v>
      </c>
      <c r="B28" s="5">
        <v>6882</v>
      </c>
      <c r="C28" s="5">
        <v>6675</v>
      </c>
      <c r="D28" s="5">
        <v>413</v>
      </c>
      <c r="E28" s="5">
        <v>2661</v>
      </c>
      <c r="F28" s="5">
        <v>939</v>
      </c>
      <c r="G28" s="5">
        <v>2128</v>
      </c>
      <c r="H28" s="5">
        <v>205</v>
      </c>
      <c r="I28" s="5">
        <v>1</v>
      </c>
    </row>
    <row r="29" spans="1:9" ht="12" customHeight="1" x14ac:dyDescent="0.15">
      <c r="A29" s="7" t="s">
        <v>39</v>
      </c>
      <c r="B29" s="5">
        <v>8234</v>
      </c>
      <c r="C29" s="5">
        <v>8173</v>
      </c>
      <c r="D29" s="5">
        <v>396</v>
      </c>
      <c r="E29" s="5">
        <v>3664</v>
      </c>
      <c r="F29" s="5">
        <v>1138</v>
      </c>
      <c r="G29" s="5">
        <v>2473</v>
      </c>
      <c r="H29" s="5">
        <v>60</v>
      </c>
      <c r="I29" s="5">
        <v>1</v>
      </c>
    </row>
    <row r="30" spans="1:9" ht="12" customHeight="1" x14ac:dyDescent="0.15">
      <c r="A30" s="7" t="s">
        <v>38</v>
      </c>
      <c r="B30" s="5">
        <v>8775</v>
      </c>
      <c r="C30" s="5">
        <v>8753</v>
      </c>
      <c r="D30" s="5">
        <v>431</v>
      </c>
      <c r="E30" s="5">
        <v>4100</v>
      </c>
      <c r="F30" s="5">
        <v>1040</v>
      </c>
      <c r="G30" s="5">
        <v>2674</v>
      </c>
      <c r="H30" s="5">
        <v>21</v>
      </c>
      <c r="I30" s="5">
        <v>1</v>
      </c>
    </row>
    <row r="31" spans="1:9" ht="12" customHeight="1" x14ac:dyDescent="0.15">
      <c r="A31" s="7" t="s">
        <v>37</v>
      </c>
      <c r="B31" s="5">
        <v>7986</v>
      </c>
      <c r="C31" s="5">
        <v>7971</v>
      </c>
      <c r="D31" s="5">
        <v>331</v>
      </c>
      <c r="E31" s="5">
        <v>3994</v>
      </c>
      <c r="F31" s="5">
        <v>703</v>
      </c>
      <c r="G31" s="5">
        <v>2576</v>
      </c>
      <c r="H31" s="5">
        <v>10</v>
      </c>
      <c r="I31" s="5">
        <v>4</v>
      </c>
    </row>
    <row r="32" spans="1:9" ht="12" customHeight="1" x14ac:dyDescent="0.15">
      <c r="A32" s="7" t="s">
        <v>35</v>
      </c>
      <c r="B32" s="5">
        <v>7735</v>
      </c>
      <c r="C32" s="5">
        <v>7731</v>
      </c>
      <c r="D32" s="5">
        <v>283</v>
      </c>
      <c r="E32" s="5">
        <v>3917</v>
      </c>
      <c r="F32" s="5">
        <v>590</v>
      </c>
      <c r="G32" s="5">
        <v>2632</v>
      </c>
      <c r="H32" s="5">
        <v>3</v>
      </c>
      <c r="I32" s="5">
        <v>1</v>
      </c>
    </row>
    <row r="33" spans="1:9" ht="12" customHeight="1" x14ac:dyDescent="0.15">
      <c r="A33" s="7" t="s">
        <v>34</v>
      </c>
      <c r="B33" s="5">
        <v>7939</v>
      </c>
      <c r="C33" s="5">
        <v>7930</v>
      </c>
      <c r="D33" s="5">
        <v>304</v>
      </c>
      <c r="E33" s="5">
        <v>3890</v>
      </c>
      <c r="F33" s="5">
        <v>539</v>
      </c>
      <c r="G33" s="5">
        <v>2953</v>
      </c>
      <c r="H33" s="5">
        <v>3</v>
      </c>
      <c r="I33" s="5">
        <v>6</v>
      </c>
    </row>
    <row r="34" spans="1:9" ht="12" customHeight="1" x14ac:dyDescent="0.15">
      <c r="A34" s="7" t="s">
        <v>33</v>
      </c>
      <c r="B34" s="5">
        <v>8683</v>
      </c>
      <c r="C34" s="5">
        <v>8670</v>
      </c>
      <c r="D34" s="5">
        <v>753</v>
      </c>
      <c r="E34" s="5">
        <v>4682</v>
      </c>
      <c r="F34" s="5">
        <v>418</v>
      </c>
      <c r="G34" s="5">
        <v>2551</v>
      </c>
      <c r="H34" s="5">
        <v>7</v>
      </c>
      <c r="I34" s="5">
        <v>5</v>
      </c>
    </row>
    <row r="35" spans="1:9" ht="12" customHeight="1" x14ac:dyDescent="0.15">
      <c r="A35" s="7" t="s">
        <v>32</v>
      </c>
      <c r="B35" s="5">
        <v>9319</v>
      </c>
      <c r="C35" s="5">
        <v>9308</v>
      </c>
      <c r="D35" s="5">
        <v>1150</v>
      </c>
      <c r="E35" s="5">
        <v>5505</v>
      </c>
      <c r="F35" s="5">
        <v>371</v>
      </c>
      <c r="G35" s="5">
        <v>2039</v>
      </c>
      <c r="H35" s="5">
        <v>6</v>
      </c>
      <c r="I35" s="5">
        <v>5</v>
      </c>
    </row>
    <row r="36" spans="1:9" ht="12" customHeight="1" x14ac:dyDescent="0.15">
      <c r="A36" s="7" t="s">
        <v>31</v>
      </c>
      <c r="B36" s="5">
        <v>7219</v>
      </c>
      <c r="C36" s="5">
        <v>7207</v>
      </c>
      <c r="D36" s="5">
        <v>1610</v>
      </c>
      <c r="E36" s="5">
        <v>4036</v>
      </c>
      <c r="F36" s="5">
        <v>176</v>
      </c>
      <c r="G36" s="5">
        <v>1211</v>
      </c>
      <c r="H36" s="5">
        <v>1</v>
      </c>
      <c r="I36" s="5">
        <v>9</v>
      </c>
    </row>
    <row r="37" spans="1:9" ht="12" customHeight="1" x14ac:dyDescent="0.15">
      <c r="A37" s="7" t="s">
        <v>30</v>
      </c>
      <c r="B37" s="5">
        <v>6306</v>
      </c>
      <c r="C37" s="5">
        <v>6296</v>
      </c>
      <c r="D37" s="5">
        <v>1822</v>
      </c>
      <c r="E37" s="5">
        <v>3388</v>
      </c>
      <c r="F37" s="5">
        <v>119</v>
      </c>
      <c r="G37" s="5">
        <v>832</v>
      </c>
      <c r="H37" s="5">
        <v>5</v>
      </c>
      <c r="I37" s="5">
        <v>5</v>
      </c>
    </row>
    <row r="38" spans="1:9" ht="12" customHeight="1" x14ac:dyDescent="0.15">
      <c r="A38" s="6" t="s">
        <v>29</v>
      </c>
      <c r="B38" s="5">
        <v>5535</v>
      </c>
      <c r="C38" s="5">
        <v>5524</v>
      </c>
      <c r="D38" s="5">
        <v>1892</v>
      </c>
      <c r="E38" s="5">
        <v>2693</v>
      </c>
      <c r="F38" s="5">
        <v>112</v>
      </c>
      <c r="G38" s="5">
        <v>735</v>
      </c>
      <c r="H38" s="5">
        <v>3</v>
      </c>
      <c r="I38" s="5">
        <v>8</v>
      </c>
    </row>
    <row r="39" spans="1:9" ht="12" customHeight="1" x14ac:dyDescent="0.15">
      <c r="A39" s="6" t="s">
        <v>28</v>
      </c>
      <c r="B39" s="5">
        <v>3908</v>
      </c>
      <c r="C39" s="5">
        <v>3903</v>
      </c>
      <c r="D39" s="5">
        <v>1691</v>
      </c>
      <c r="E39" s="5">
        <v>1654</v>
      </c>
      <c r="F39" s="5">
        <v>189</v>
      </c>
      <c r="G39" s="5">
        <v>320</v>
      </c>
      <c r="H39" s="5">
        <v>4</v>
      </c>
      <c r="I39" s="5">
        <v>1</v>
      </c>
    </row>
    <row r="40" spans="1:9" ht="12" customHeight="1" x14ac:dyDescent="0.15">
      <c r="A40" s="6" t="s">
        <v>27</v>
      </c>
      <c r="B40" s="5">
        <v>2664</v>
      </c>
      <c r="C40" s="5">
        <v>2661</v>
      </c>
      <c r="D40" s="5">
        <v>1449</v>
      </c>
      <c r="E40" s="5">
        <v>891</v>
      </c>
      <c r="F40" s="5">
        <v>133</v>
      </c>
      <c r="G40" s="5">
        <v>142</v>
      </c>
      <c r="H40" s="8" t="s">
        <v>36</v>
      </c>
      <c r="I40" s="5">
        <v>3</v>
      </c>
    </row>
    <row r="41" spans="1:9" ht="12" customHeight="1" x14ac:dyDescent="0.15">
      <c r="A41" s="6"/>
      <c r="B41" s="10"/>
      <c r="C41" s="10"/>
      <c r="D41" s="12"/>
      <c r="E41" s="12"/>
      <c r="F41" s="12"/>
      <c r="G41" s="12"/>
      <c r="H41" s="11"/>
      <c r="I41" s="10"/>
    </row>
    <row r="42" spans="1:9" ht="12" customHeight="1" x14ac:dyDescent="0.15">
      <c r="A42" s="9" t="s">
        <v>43</v>
      </c>
      <c r="B42" s="5">
        <v>115575</v>
      </c>
      <c r="C42" s="5">
        <v>106556</v>
      </c>
      <c r="D42" s="5">
        <v>16547</v>
      </c>
      <c r="E42" s="5">
        <v>56307</v>
      </c>
      <c r="F42" s="5">
        <v>19239</v>
      </c>
      <c r="G42" s="5">
        <v>10602</v>
      </c>
      <c r="H42" s="5">
        <v>8908</v>
      </c>
      <c r="I42" s="5">
        <v>103</v>
      </c>
    </row>
    <row r="43" spans="1:9" ht="12" customHeight="1" x14ac:dyDescent="0.15">
      <c r="A43" s="7" t="s">
        <v>42</v>
      </c>
      <c r="B43" s="5">
        <v>6696</v>
      </c>
      <c r="C43" s="5">
        <v>582</v>
      </c>
      <c r="D43" s="5">
        <v>127</v>
      </c>
      <c r="E43" s="5">
        <v>454</v>
      </c>
      <c r="F43" s="8" t="s">
        <v>36</v>
      </c>
      <c r="G43" s="8" t="s">
        <v>36</v>
      </c>
      <c r="H43" s="5">
        <v>6111</v>
      </c>
      <c r="I43" s="5">
        <v>3</v>
      </c>
    </row>
    <row r="44" spans="1:9" ht="12" customHeight="1" x14ac:dyDescent="0.15">
      <c r="A44" s="7" t="s">
        <v>41</v>
      </c>
      <c r="B44" s="5">
        <v>7015</v>
      </c>
      <c r="C44" s="5">
        <v>4465</v>
      </c>
      <c r="D44" s="5">
        <v>145</v>
      </c>
      <c r="E44" s="5">
        <v>2015</v>
      </c>
      <c r="F44" s="5">
        <v>1345</v>
      </c>
      <c r="G44" s="5">
        <v>707</v>
      </c>
      <c r="H44" s="5">
        <v>2545</v>
      </c>
      <c r="I44" s="5">
        <v>1</v>
      </c>
    </row>
    <row r="45" spans="1:9" ht="12" customHeight="1" x14ac:dyDescent="0.15">
      <c r="A45" s="7" t="s">
        <v>40</v>
      </c>
      <c r="B45" s="5">
        <v>7104</v>
      </c>
      <c r="C45" s="5">
        <v>6964</v>
      </c>
      <c r="D45" s="5">
        <v>215</v>
      </c>
      <c r="E45" s="5">
        <v>2506</v>
      </c>
      <c r="F45" s="5">
        <v>2014</v>
      </c>
      <c r="G45" s="5">
        <v>1764</v>
      </c>
      <c r="H45" s="5">
        <v>140</v>
      </c>
      <c r="I45" s="8" t="s">
        <v>36</v>
      </c>
    </row>
    <row r="46" spans="1:9" ht="12" customHeight="1" x14ac:dyDescent="0.15">
      <c r="A46" s="7" t="s">
        <v>39</v>
      </c>
      <c r="B46" s="5">
        <v>8220</v>
      </c>
      <c r="C46" s="5">
        <v>8179</v>
      </c>
      <c r="D46" s="5">
        <v>189</v>
      </c>
      <c r="E46" s="5">
        <v>3192</v>
      </c>
      <c r="F46" s="5">
        <v>2679</v>
      </c>
      <c r="G46" s="5">
        <v>1679</v>
      </c>
      <c r="H46" s="5">
        <v>39</v>
      </c>
      <c r="I46" s="5">
        <v>1</v>
      </c>
    </row>
    <row r="47" spans="1:9" ht="12" customHeight="1" x14ac:dyDescent="0.15">
      <c r="A47" s="7" t="s">
        <v>38</v>
      </c>
      <c r="B47" s="5">
        <v>8849</v>
      </c>
      <c r="C47" s="5">
        <v>8825</v>
      </c>
      <c r="D47" s="5">
        <v>229</v>
      </c>
      <c r="E47" s="5">
        <v>4106</v>
      </c>
      <c r="F47" s="5">
        <v>2633</v>
      </c>
      <c r="G47" s="5">
        <v>1442</v>
      </c>
      <c r="H47" s="5">
        <v>24</v>
      </c>
      <c r="I47" s="8" t="s">
        <v>36</v>
      </c>
    </row>
    <row r="48" spans="1:9" ht="12" customHeight="1" x14ac:dyDescent="0.15">
      <c r="A48" s="7" t="s">
        <v>37</v>
      </c>
      <c r="B48" s="5">
        <v>7912</v>
      </c>
      <c r="C48" s="5">
        <v>7900</v>
      </c>
      <c r="D48" s="5">
        <v>193</v>
      </c>
      <c r="E48" s="5">
        <v>4347</v>
      </c>
      <c r="F48" s="5">
        <v>1990</v>
      </c>
      <c r="G48" s="5">
        <v>1013</v>
      </c>
      <c r="H48" s="5">
        <v>12</v>
      </c>
      <c r="I48" s="8" t="s">
        <v>36</v>
      </c>
    </row>
    <row r="49" spans="1:9" ht="12" customHeight="1" x14ac:dyDescent="0.15">
      <c r="A49" s="7" t="s">
        <v>35</v>
      </c>
      <c r="B49" s="5">
        <v>7867</v>
      </c>
      <c r="C49" s="5">
        <v>7849</v>
      </c>
      <c r="D49" s="5">
        <v>139</v>
      </c>
      <c r="E49" s="5">
        <v>4404</v>
      </c>
      <c r="F49" s="5">
        <v>2094</v>
      </c>
      <c r="G49" s="5">
        <v>951</v>
      </c>
      <c r="H49" s="5">
        <v>15</v>
      </c>
      <c r="I49" s="5">
        <v>2</v>
      </c>
    </row>
    <row r="50" spans="1:9" ht="12" customHeight="1" x14ac:dyDescent="0.15">
      <c r="A50" s="7" t="s">
        <v>34</v>
      </c>
      <c r="B50" s="5">
        <v>8164</v>
      </c>
      <c r="C50" s="5">
        <v>8149</v>
      </c>
      <c r="D50" s="5">
        <v>200</v>
      </c>
      <c r="E50" s="5">
        <v>4694</v>
      </c>
      <c r="F50" s="5">
        <v>2076</v>
      </c>
      <c r="G50" s="5">
        <v>943</v>
      </c>
      <c r="H50" s="5">
        <v>8</v>
      </c>
      <c r="I50" s="5">
        <v>6</v>
      </c>
    </row>
    <row r="51" spans="1:9" ht="12" customHeight="1" x14ac:dyDescent="0.15">
      <c r="A51" s="7" t="s">
        <v>33</v>
      </c>
      <c r="B51" s="5">
        <v>8929</v>
      </c>
      <c r="C51" s="5">
        <v>8920</v>
      </c>
      <c r="D51" s="5">
        <v>604</v>
      </c>
      <c r="E51" s="5">
        <v>5740</v>
      </c>
      <c r="F51" s="5">
        <v>1540</v>
      </c>
      <c r="G51" s="5">
        <v>762</v>
      </c>
      <c r="H51" s="5">
        <v>3</v>
      </c>
      <c r="I51" s="5">
        <v>6</v>
      </c>
    </row>
    <row r="52" spans="1:9" ht="12" customHeight="1" x14ac:dyDescent="0.15">
      <c r="A52" s="7" t="s">
        <v>32</v>
      </c>
      <c r="B52" s="5">
        <v>9569</v>
      </c>
      <c r="C52" s="5">
        <v>9557</v>
      </c>
      <c r="D52" s="5">
        <v>1053</v>
      </c>
      <c r="E52" s="5">
        <v>6517</v>
      </c>
      <c r="F52" s="5">
        <v>1202</v>
      </c>
      <c r="G52" s="5">
        <v>513</v>
      </c>
      <c r="H52" s="5">
        <v>1</v>
      </c>
      <c r="I52" s="5">
        <v>11</v>
      </c>
    </row>
    <row r="53" spans="1:9" ht="12" customHeight="1" x14ac:dyDescent="0.15">
      <c r="A53" s="7" t="s">
        <v>31</v>
      </c>
      <c r="B53" s="5">
        <v>7885</v>
      </c>
      <c r="C53" s="5">
        <v>7871</v>
      </c>
      <c r="D53" s="5">
        <v>1643</v>
      </c>
      <c r="E53" s="5">
        <v>5078</v>
      </c>
      <c r="F53" s="5">
        <v>634</v>
      </c>
      <c r="G53" s="5">
        <v>294</v>
      </c>
      <c r="H53" s="5">
        <v>3</v>
      </c>
      <c r="I53" s="5">
        <v>10</v>
      </c>
    </row>
    <row r="54" spans="1:9" ht="12" customHeight="1" x14ac:dyDescent="0.15">
      <c r="A54" s="7" t="s">
        <v>30</v>
      </c>
      <c r="B54" s="5">
        <v>7269</v>
      </c>
      <c r="C54" s="5">
        <v>7254</v>
      </c>
      <c r="D54" s="5">
        <v>2226</v>
      </c>
      <c r="E54" s="5">
        <v>4252</v>
      </c>
      <c r="F54" s="5">
        <v>393</v>
      </c>
      <c r="G54" s="5">
        <v>218</v>
      </c>
      <c r="H54" s="5">
        <v>2</v>
      </c>
      <c r="I54" s="5">
        <v>13</v>
      </c>
    </row>
    <row r="55" spans="1:9" ht="12" customHeight="1" x14ac:dyDescent="0.15">
      <c r="A55" s="6" t="s">
        <v>29</v>
      </c>
      <c r="B55" s="5">
        <v>7210</v>
      </c>
      <c r="C55" s="5">
        <v>7195</v>
      </c>
      <c r="D55" s="5">
        <v>2747</v>
      </c>
      <c r="E55" s="5">
        <v>3855</v>
      </c>
      <c r="F55" s="5">
        <v>276</v>
      </c>
      <c r="G55" s="5">
        <v>149</v>
      </c>
      <c r="H55" s="5">
        <v>2</v>
      </c>
      <c r="I55" s="5">
        <v>13</v>
      </c>
    </row>
    <row r="56" spans="1:9" ht="12" customHeight="1" x14ac:dyDescent="0.15">
      <c r="A56" s="6" t="s">
        <v>28</v>
      </c>
      <c r="B56" s="5">
        <v>6371</v>
      </c>
      <c r="C56" s="5">
        <v>6356</v>
      </c>
      <c r="D56" s="5">
        <v>2896</v>
      </c>
      <c r="E56" s="5">
        <v>2998</v>
      </c>
      <c r="F56" s="5">
        <v>203</v>
      </c>
      <c r="G56" s="5">
        <v>92</v>
      </c>
      <c r="H56" s="5">
        <v>2</v>
      </c>
      <c r="I56" s="5">
        <v>13</v>
      </c>
    </row>
    <row r="57" spans="1:9" ht="12" customHeight="1" x14ac:dyDescent="0.15">
      <c r="A57" s="6" t="s">
        <v>27</v>
      </c>
      <c r="B57" s="5">
        <v>6515</v>
      </c>
      <c r="C57" s="5">
        <v>6490</v>
      </c>
      <c r="D57" s="5">
        <v>3941</v>
      </c>
      <c r="E57" s="5">
        <v>2149</v>
      </c>
      <c r="F57" s="5">
        <v>160</v>
      </c>
      <c r="G57" s="5">
        <v>75</v>
      </c>
      <c r="H57" s="5">
        <v>1</v>
      </c>
      <c r="I57" s="5">
        <v>24</v>
      </c>
    </row>
    <row r="58" spans="1:9" ht="12" customHeight="1" x14ac:dyDescent="0.15">
      <c r="A58" s="3"/>
      <c r="B58" s="4"/>
      <c r="C58" s="3"/>
      <c r="D58" s="3"/>
      <c r="E58" s="3"/>
      <c r="F58" s="3"/>
      <c r="G58" s="3"/>
      <c r="H58" s="3"/>
      <c r="I58" s="3"/>
    </row>
    <row r="59" spans="1:9" ht="13.5" customHeight="1" x14ac:dyDescent="0.15">
      <c r="A59" s="2" t="s">
        <v>26</v>
      </c>
      <c r="B59" s="2"/>
      <c r="C59" s="2"/>
      <c r="D59" s="2"/>
      <c r="E59" s="2"/>
      <c r="F59" s="2"/>
      <c r="G59" s="2"/>
      <c r="H59" s="2"/>
      <c r="I59" s="2"/>
    </row>
    <row r="60" spans="1:9" ht="13.5" customHeight="1" x14ac:dyDescent="0.15">
      <c r="A60" s="1" t="s">
        <v>25</v>
      </c>
    </row>
  </sheetData>
  <mergeCells count="4">
    <mergeCell ref="B4:B6"/>
    <mergeCell ref="C4:G4"/>
    <mergeCell ref="H4:H6"/>
    <mergeCell ref="I4:I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X21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8.875" defaultRowHeight="13.5" x14ac:dyDescent="0.15"/>
  <cols>
    <col min="1" max="1" width="10.625" style="216" customWidth="1"/>
    <col min="2" max="20" width="9.625" style="216" customWidth="1"/>
    <col min="21" max="24" width="10.625" style="216" customWidth="1"/>
    <col min="25" max="16384" width="8.875" style="216"/>
  </cols>
  <sheetData>
    <row r="1" spans="1:24" ht="24" customHeight="1" x14ac:dyDescent="0.15">
      <c r="A1" s="273" t="s">
        <v>391</v>
      </c>
    </row>
    <row r="2" spans="1:24" x14ac:dyDescent="0.15">
      <c r="A2" s="234"/>
      <c r="X2" s="233" t="s">
        <v>390</v>
      </c>
    </row>
    <row r="3" spans="1:24" s="232" customFormat="1" ht="14.45" customHeight="1" x14ac:dyDescent="0.4">
      <c r="A3" s="375" t="s">
        <v>76</v>
      </c>
      <c r="B3" s="378" t="s">
        <v>389</v>
      </c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262"/>
      <c r="S3" s="262"/>
      <c r="T3" s="262"/>
      <c r="U3" s="378" t="s">
        <v>388</v>
      </c>
      <c r="V3" s="379"/>
      <c r="W3" s="379"/>
      <c r="X3" s="379"/>
    </row>
    <row r="4" spans="1:24" s="231" customFormat="1" ht="14.45" customHeight="1" x14ac:dyDescent="0.4">
      <c r="A4" s="376"/>
      <c r="B4" s="364" t="s">
        <v>302</v>
      </c>
      <c r="C4" s="364" t="s">
        <v>387</v>
      </c>
      <c r="D4" s="370" t="s">
        <v>386</v>
      </c>
      <c r="E4" s="370" t="s">
        <v>385</v>
      </c>
      <c r="F4" s="380" t="s">
        <v>384</v>
      </c>
      <c r="G4" s="370" t="s">
        <v>383</v>
      </c>
      <c r="H4" s="370" t="s">
        <v>382</v>
      </c>
      <c r="I4" s="370" t="s">
        <v>381</v>
      </c>
      <c r="J4" s="370" t="s">
        <v>380</v>
      </c>
      <c r="K4" s="370" t="s">
        <v>379</v>
      </c>
      <c r="L4" s="370" t="s">
        <v>378</v>
      </c>
      <c r="M4" s="370" t="s">
        <v>377</v>
      </c>
      <c r="N4" s="370" t="s">
        <v>376</v>
      </c>
      <c r="O4" s="368" t="s">
        <v>375</v>
      </c>
      <c r="P4" s="368" t="s">
        <v>374</v>
      </c>
      <c r="Q4" s="370" t="s">
        <v>373</v>
      </c>
      <c r="R4" s="374" t="s">
        <v>372</v>
      </c>
      <c r="S4" s="374" t="s">
        <v>371</v>
      </c>
      <c r="T4" s="372" t="s">
        <v>370</v>
      </c>
      <c r="U4" s="364" t="s">
        <v>302</v>
      </c>
      <c r="V4" s="364" t="s">
        <v>369</v>
      </c>
      <c r="W4" s="364" t="s">
        <v>368</v>
      </c>
      <c r="X4" s="366" t="s">
        <v>367</v>
      </c>
    </row>
    <row r="5" spans="1:24" s="231" customFormat="1" ht="14.45" customHeight="1" x14ac:dyDescent="0.4">
      <c r="A5" s="377"/>
      <c r="B5" s="365"/>
      <c r="C5" s="365"/>
      <c r="D5" s="371"/>
      <c r="E5" s="371"/>
      <c r="F5" s="381"/>
      <c r="G5" s="371"/>
      <c r="H5" s="371"/>
      <c r="I5" s="371"/>
      <c r="J5" s="371"/>
      <c r="K5" s="371"/>
      <c r="L5" s="371"/>
      <c r="M5" s="371"/>
      <c r="N5" s="371"/>
      <c r="O5" s="369"/>
      <c r="P5" s="369"/>
      <c r="Q5" s="371"/>
      <c r="R5" s="373"/>
      <c r="S5" s="373"/>
      <c r="T5" s="373"/>
      <c r="U5" s="365"/>
      <c r="V5" s="365"/>
      <c r="W5" s="365"/>
      <c r="X5" s="367"/>
    </row>
    <row r="6" spans="1:24" s="226" customFormat="1" ht="10.5" customHeight="1" x14ac:dyDescent="0.15">
      <c r="A6" s="227"/>
      <c r="B6" s="230"/>
      <c r="C6" s="229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8"/>
      <c r="V6" s="227"/>
      <c r="W6" s="227"/>
      <c r="X6" s="227"/>
    </row>
    <row r="7" spans="1:24" s="219" customFormat="1" ht="18.600000000000001" customHeight="1" x14ac:dyDescent="0.15">
      <c r="A7" s="225" t="s">
        <v>345</v>
      </c>
      <c r="B7" s="223">
        <v>197778</v>
      </c>
      <c r="C7" s="219">
        <v>31970</v>
      </c>
      <c r="D7" s="219">
        <v>12247</v>
      </c>
      <c r="E7" s="219">
        <v>8643</v>
      </c>
      <c r="F7" s="224">
        <v>0</v>
      </c>
      <c r="G7" s="219">
        <v>6442</v>
      </c>
      <c r="H7" s="219">
        <v>1031</v>
      </c>
      <c r="I7" s="219">
        <v>5598</v>
      </c>
      <c r="J7" s="219">
        <v>2007</v>
      </c>
      <c r="K7" s="219">
        <v>5237</v>
      </c>
      <c r="L7" s="219">
        <v>34669</v>
      </c>
      <c r="M7" s="219">
        <v>24569</v>
      </c>
      <c r="N7" s="219">
        <v>22968</v>
      </c>
      <c r="O7" s="219">
        <v>15070</v>
      </c>
      <c r="P7" s="219">
        <v>3429</v>
      </c>
      <c r="Q7" s="219">
        <v>8355</v>
      </c>
      <c r="R7" s="219">
        <v>15543</v>
      </c>
      <c r="S7" s="224">
        <v>0</v>
      </c>
      <c r="T7" s="219">
        <v>1914</v>
      </c>
      <c r="U7" s="223">
        <v>260484</v>
      </c>
      <c r="V7" s="219">
        <v>119017</v>
      </c>
      <c r="W7" s="219">
        <v>17506</v>
      </c>
      <c r="X7" s="219">
        <v>123961</v>
      </c>
    </row>
    <row r="8" spans="1:24" s="219" customFormat="1" ht="18.600000000000001" customHeight="1" x14ac:dyDescent="0.15">
      <c r="A8" s="225">
        <v>27</v>
      </c>
      <c r="B8" s="223">
        <v>256503</v>
      </c>
      <c r="C8" s="219">
        <v>18964</v>
      </c>
      <c r="D8" s="219">
        <v>9315</v>
      </c>
      <c r="E8" s="219">
        <v>8627</v>
      </c>
      <c r="F8" s="224">
        <v>55762</v>
      </c>
      <c r="G8" s="219">
        <v>6938</v>
      </c>
      <c r="H8" s="219">
        <v>1389</v>
      </c>
      <c r="I8" s="219">
        <v>7796</v>
      </c>
      <c r="J8" s="219">
        <v>1111</v>
      </c>
      <c r="K8" s="219">
        <v>7754</v>
      </c>
      <c r="L8" s="219">
        <v>34930</v>
      </c>
      <c r="M8" s="219">
        <v>30199</v>
      </c>
      <c r="N8" s="219">
        <v>23765</v>
      </c>
      <c r="O8" s="219">
        <v>18313</v>
      </c>
      <c r="P8" s="219">
        <v>6871</v>
      </c>
      <c r="Q8" s="219">
        <v>9214</v>
      </c>
      <c r="R8" s="219">
        <v>13745</v>
      </c>
      <c r="S8" s="224">
        <v>0</v>
      </c>
      <c r="T8" s="219">
        <v>1810</v>
      </c>
      <c r="U8" s="223">
        <v>271744</v>
      </c>
      <c r="V8" s="219">
        <v>122001</v>
      </c>
      <c r="W8" s="219">
        <v>16746</v>
      </c>
      <c r="X8" s="219">
        <v>132997</v>
      </c>
    </row>
    <row r="9" spans="1:24" s="219" customFormat="1" ht="18" customHeight="1" x14ac:dyDescent="0.15">
      <c r="A9" s="225">
        <v>28</v>
      </c>
      <c r="B9" s="223">
        <v>202052</v>
      </c>
      <c r="C9" s="219">
        <v>14769</v>
      </c>
      <c r="D9" s="219">
        <v>6485</v>
      </c>
      <c r="E9" s="219">
        <v>6487</v>
      </c>
      <c r="F9" s="224">
        <v>51919</v>
      </c>
      <c r="G9" s="219">
        <v>6911</v>
      </c>
      <c r="H9" s="219">
        <v>1200</v>
      </c>
      <c r="I9" s="219">
        <v>6360</v>
      </c>
      <c r="J9" s="219">
        <v>1322</v>
      </c>
      <c r="K9" s="219">
        <v>4900</v>
      </c>
      <c r="L9" s="219">
        <v>13146</v>
      </c>
      <c r="M9" s="219">
        <v>30487</v>
      </c>
      <c r="N9" s="219">
        <v>24684</v>
      </c>
      <c r="O9" s="219">
        <v>9201</v>
      </c>
      <c r="P9" s="219">
        <v>3401</v>
      </c>
      <c r="Q9" s="219">
        <v>8216</v>
      </c>
      <c r="R9" s="219">
        <v>12564</v>
      </c>
      <c r="S9" s="224">
        <v>0</v>
      </c>
      <c r="T9" s="219">
        <v>3103</v>
      </c>
      <c r="U9" s="223">
        <v>257183</v>
      </c>
      <c r="V9" s="219">
        <v>123782</v>
      </c>
      <c r="W9" s="219">
        <v>14266</v>
      </c>
      <c r="X9" s="219">
        <v>119135</v>
      </c>
    </row>
    <row r="10" spans="1:24" s="219" customFormat="1" ht="18" customHeight="1" x14ac:dyDescent="0.15">
      <c r="A10" s="225">
        <v>29</v>
      </c>
      <c r="B10" s="223">
        <v>223087</v>
      </c>
      <c r="C10" s="219">
        <v>18303</v>
      </c>
      <c r="D10" s="219">
        <v>5425</v>
      </c>
      <c r="E10" s="219">
        <v>7310</v>
      </c>
      <c r="F10" s="224">
        <v>50735</v>
      </c>
      <c r="G10" s="219">
        <v>7968</v>
      </c>
      <c r="H10" s="219">
        <v>774</v>
      </c>
      <c r="I10" s="219">
        <v>9567</v>
      </c>
      <c r="J10" s="219">
        <v>940</v>
      </c>
      <c r="K10" s="219">
        <v>8092</v>
      </c>
      <c r="L10" s="219">
        <v>33297</v>
      </c>
      <c r="M10" s="219">
        <v>11186</v>
      </c>
      <c r="N10" s="219">
        <v>27379</v>
      </c>
      <c r="O10" s="219">
        <v>7905</v>
      </c>
      <c r="P10" s="219">
        <v>2939</v>
      </c>
      <c r="Q10" s="219">
        <v>15921</v>
      </c>
      <c r="R10" s="219">
        <v>12523</v>
      </c>
      <c r="S10" s="219">
        <v>358</v>
      </c>
      <c r="T10" s="219">
        <v>2465</v>
      </c>
      <c r="U10" s="223">
        <v>248513</v>
      </c>
      <c r="V10" s="219">
        <v>112643</v>
      </c>
      <c r="W10" s="219">
        <v>17270</v>
      </c>
      <c r="X10" s="219">
        <v>118600</v>
      </c>
    </row>
    <row r="11" spans="1:24" s="219" customFormat="1" ht="18" customHeight="1" x14ac:dyDescent="0.15">
      <c r="A11" s="225">
        <v>30</v>
      </c>
      <c r="B11" s="223">
        <v>197997</v>
      </c>
      <c r="C11" s="219">
        <v>0</v>
      </c>
      <c r="D11" s="219">
        <v>0</v>
      </c>
      <c r="E11" s="219">
        <v>8668</v>
      </c>
      <c r="F11" s="224">
        <v>55100</v>
      </c>
      <c r="G11" s="219">
        <v>9416</v>
      </c>
      <c r="H11" s="219">
        <v>705</v>
      </c>
      <c r="I11" s="219">
        <v>9535</v>
      </c>
      <c r="J11" s="219">
        <v>1697</v>
      </c>
      <c r="K11" s="219">
        <v>10536</v>
      </c>
      <c r="L11" s="219">
        <v>30832</v>
      </c>
      <c r="M11" s="219">
        <v>19860</v>
      </c>
      <c r="N11" s="219">
        <v>24378</v>
      </c>
      <c r="O11" s="219">
        <v>13568</v>
      </c>
      <c r="P11" s="219">
        <v>2642</v>
      </c>
      <c r="Q11" s="219">
        <v>8103</v>
      </c>
      <c r="R11" s="219">
        <v>0</v>
      </c>
      <c r="S11" s="219">
        <v>432</v>
      </c>
      <c r="T11" s="219">
        <v>2525</v>
      </c>
      <c r="U11" s="223">
        <v>261175</v>
      </c>
      <c r="V11" s="219">
        <v>118852</v>
      </c>
      <c r="W11" s="219">
        <v>16488</v>
      </c>
      <c r="X11" s="219">
        <v>125835</v>
      </c>
    </row>
    <row r="12" spans="1:24" s="218" customFormat="1" ht="10.5" customHeight="1" x14ac:dyDescent="0.15">
      <c r="A12" s="220"/>
      <c r="B12" s="221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2"/>
      <c r="U12" s="221"/>
      <c r="V12" s="220"/>
      <c r="W12" s="220"/>
      <c r="X12" s="220"/>
    </row>
    <row r="13" spans="1:24" s="218" customFormat="1" ht="14.45" customHeight="1" x14ac:dyDescent="0.15">
      <c r="A13" s="219" t="s">
        <v>366</v>
      </c>
    </row>
    <row r="14" spans="1:24" s="218" customFormat="1" ht="12" x14ac:dyDescent="0.15">
      <c r="A14" s="218" t="s">
        <v>365</v>
      </c>
    </row>
    <row r="15" spans="1:24" s="218" customFormat="1" ht="12" x14ac:dyDescent="0.15"/>
    <row r="21" spans="22:22" x14ac:dyDescent="0.15">
      <c r="V21" s="217"/>
    </row>
  </sheetData>
  <mergeCells count="26">
    <mergeCell ref="A3:A5"/>
    <mergeCell ref="B3:Q3"/>
    <mergeCell ref="U3:X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W4:W5"/>
    <mergeCell ref="X4:X5"/>
    <mergeCell ref="O4:O5"/>
    <mergeCell ref="P4:P5"/>
    <mergeCell ref="Q4:Q5"/>
    <mergeCell ref="T4:T5"/>
    <mergeCell ref="U4:U5"/>
    <mergeCell ref="V4:V5"/>
    <mergeCell ref="S4:S5"/>
    <mergeCell ref="R4:R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20"/>
  <sheetViews>
    <sheetView zoomScaleNormal="100" workbookViewId="0"/>
  </sheetViews>
  <sheetFormatPr defaultColWidth="8.875" defaultRowHeight="13.5" x14ac:dyDescent="0.15"/>
  <cols>
    <col min="1" max="1" width="12.5" style="22" customWidth="1"/>
    <col min="2" max="4" width="14.625" style="22" customWidth="1"/>
    <col min="5" max="16384" width="8.875" style="22"/>
  </cols>
  <sheetData>
    <row r="1" spans="1:4" ht="24" customHeight="1" x14ac:dyDescent="0.15">
      <c r="A1" s="264" t="s">
        <v>394</v>
      </c>
    </row>
    <row r="2" spans="1:4" x14ac:dyDescent="0.15">
      <c r="A2" s="37"/>
    </row>
    <row r="3" spans="1:4" s="160" customFormat="1" ht="14.45" customHeight="1" x14ac:dyDescent="0.4">
      <c r="A3" s="287" t="s">
        <v>76</v>
      </c>
      <c r="B3" s="338" t="s">
        <v>302</v>
      </c>
      <c r="C3" s="382" t="s">
        <v>393</v>
      </c>
      <c r="D3" s="283" t="s">
        <v>392</v>
      </c>
    </row>
    <row r="4" spans="1:4" s="160" customFormat="1" ht="14.45" customHeight="1" x14ac:dyDescent="0.4">
      <c r="A4" s="288"/>
      <c r="B4" s="339"/>
      <c r="C4" s="350"/>
      <c r="D4" s="353"/>
    </row>
    <row r="5" spans="1:4" s="158" customFormat="1" ht="6" customHeight="1" x14ac:dyDescent="0.15">
      <c r="A5" s="141"/>
      <c r="B5" s="32"/>
      <c r="C5" s="32"/>
      <c r="D5" s="32"/>
    </row>
    <row r="6" spans="1:4" s="139" customFormat="1" ht="18.600000000000001" customHeight="1" x14ac:dyDescent="0.15">
      <c r="A6" s="52" t="s">
        <v>345</v>
      </c>
      <c r="B6" s="27">
        <v>18062</v>
      </c>
      <c r="C6" s="28">
        <v>12241</v>
      </c>
      <c r="D6" s="28">
        <v>5821</v>
      </c>
    </row>
    <row r="7" spans="1:4" s="139" customFormat="1" ht="18.600000000000001" customHeight="1" x14ac:dyDescent="0.15">
      <c r="A7" s="250">
        <v>27</v>
      </c>
      <c r="B7" s="27">
        <f>SUM(C7:D7)</f>
        <v>16658</v>
      </c>
      <c r="C7" s="28">
        <v>11084</v>
      </c>
      <c r="D7" s="28">
        <v>5574</v>
      </c>
    </row>
    <row r="8" spans="1:4" s="139" customFormat="1" ht="18" customHeight="1" x14ac:dyDescent="0.15">
      <c r="A8" s="250">
        <v>28</v>
      </c>
      <c r="B8" s="27">
        <v>17266</v>
      </c>
      <c r="C8" s="28">
        <v>11576</v>
      </c>
      <c r="D8" s="28">
        <v>5690</v>
      </c>
    </row>
    <row r="9" spans="1:4" s="139" customFormat="1" ht="18" customHeight="1" x14ac:dyDescent="0.15">
      <c r="A9" s="250">
        <v>29</v>
      </c>
      <c r="B9" s="27">
        <f>SUM(C9:D9)</f>
        <v>15814</v>
      </c>
      <c r="C9" s="28">
        <v>10184</v>
      </c>
      <c r="D9" s="28">
        <v>5630</v>
      </c>
    </row>
    <row r="10" spans="1:4" s="139" customFormat="1" ht="18" customHeight="1" x14ac:dyDescent="0.15">
      <c r="A10" s="250">
        <v>30</v>
      </c>
      <c r="B10" s="27">
        <v>15871</v>
      </c>
      <c r="C10" s="28">
        <v>10299</v>
      </c>
      <c r="D10" s="28">
        <v>5572</v>
      </c>
    </row>
    <row r="11" spans="1:4" ht="6" customHeight="1" x14ac:dyDescent="0.15">
      <c r="A11" s="25"/>
      <c r="B11" s="24"/>
      <c r="C11" s="25"/>
      <c r="D11" s="25"/>
    </row>
    <row r="12" spans="1:4" ht="14.45" customHeight="1" x14ac:dyDescent="0.15">
      <c r="A12" s="23" t="s">
        <v>268</v>
      </c>
      <c r="B12" s="23"/>
      <c r="C12" s="23"/>
      <c r="D12" s="23"/>
    </row>
    <row r="13" spans="1:4" ht="6" customHeight="1" x14ac:dyDescent="0.15"/>
    <row r="14" spans="1:4" x14ac:dyDescent="0.15">
      <c r="A14" s="23"/>
      <c r="D14" s="21"/>
    </row>
    <row r="20" spans="4:4" x14ac:dyDescent="0.15">
      <c r="D20" s="138"/>
    </row>
  </sheetData>
  <mergeCells count="4">
    <mergeCell ref="D3:D4"/>
    <mergeCell ref="A3:A4"/>
    <mergeCell ref="B3:B4"/>
    <mergeCell ref="C3:C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14"/>
  <sheetViews>
    <sheetView zoomScaleNormal="100" workbookViewId="0"/>
  </sheetViews>
  <sheetFormatPr defaultColWidth="8.875" defaultRowHeight="13.5" x14ac:dyDescent="0.15"/>
  <cols>
    <col min="1" max="1" width="12.5" style="22" customWidth="1"/>
    <col min="2" max="12" width="9.625" style="22" customWidth="1"/>
    <col min="13" max="16384" width="8.875" style="22"/>
  </cols>
  <sheetData>
    <row r="1" spans="1:13" ht="24" customHeight="1" x14ac:dyDescent="0.15">
      <c r="A1" s="264" t="s">
        <v>407</v>
      </c>
    </row>
    <row r="2" spans="1:13" x14ac:dyDescent="0.15">
      <c r="A2" s="37"/>
    </row>
    <row r="3" spans="1:13" s="236" customFormat="1" ht="14.45" customHeight="1" x14ac:dyDescent="0.4">
      <c r="A3" s="287" t="s">
        <v>76</v>
      </c>
      <c r="B3" s="338" t="s">
        <v>406</v>
      </c>
      <c r="C3" s="338" t="s">
        <v>405</v>
      </c>
      <c r="D3" s="346" t="s">
        <v>404</v>
      </c>
      <c r="E3" s="347"/>
      <c r="F3" s="346" t="s">
        <v>403</v>
      </c>
      <c r="G3" s="347"/>
      <c r="H3" s="346" t="s">
        <v>402</v>
      </c>
      <c r="I3" s="363"/>
      <c r="J3" s="347"/>
      <c r="K3" s="346" t="s">
        <v>401</v>
      </c>
      <c r="L3" s="363"/>
    </row>
    <row r="4" spans="1:13" s="236" customFormat="1" ht="14.45" customHeight="1" x14ac:dyDescent="0.4">
      <c r="A4" s="288"/>
      <c r="B4" s="339"/>
      <c r="C4" s="339"/>
      <c r="D4" s="36" t="s">
        <v>399</v>
      </c>
      <c r="E4" s="36" t="s">
        <v>398</v>
      </c>
      <c r="F4" s="36" t="s">
        <v>399</v>
      </c>
      <c r="G4" s="36" t="s">
        <v>398</v>
      </c>
      <c r="H4" s="237" t="s">
        <v>400</v>
      </c>
      <c r="I4" s="36" t="s">
        <v>399</v>
      </c>
      <c r="J4" s="36" t="s">
        <v>398</v>
      </c>
      <c r="K4" s="36" t="s">
        <v>399</v>
      </c>
      <c r="L4" s="256" t="s">
        <v>398</v>
      </c>
    </row>
    <row r="5" spans="1:13" s="32" customFormat="1" ht="10.5" customHeight="1" x14ac:dyDescent="0.15">
      <c r="A5" s="141"/>
      <c r="B5" s="198"/>
      <c r="C5" s="198"/>
      <c r="D5" s="198"/>
      <c r="E5" s="198"/>
      <c r="F5" s="198"/>
      <c r="G5" s="198"/>
      <c r="H5" s="152"/>
      <c r="I5" s="198"/>
      <c r="J5" s="198"/>
      <c r="K5" s="198"/>
      <c r="L5" s="198"/>
    </row>
    <row r="6" spans="1:13" s="23" customFormat="1" ht="16.5" customHeight="1" x14ac:dyDescent="0.15">
      <c r="A6" s="52" t="s">
        <v>397</v>
      </c>
      <c r="B6" s="27">
        <v>41893</v>
      </c>
      <c r="C6" s="28">
        <v>413541</v>
      </c>
      <c r="D6" s="28">
        <v>209146</v>
      </c>
      <c r="E6" s="28">
        <v>1061541</v>
      </c>
      <c r="F6" s="28">
        <v>146141</v>
      </c>
      <c r="G6" s="28">
        <v>801834</v>
      </c>
      <c r="H6" s="28">
        <v>4</v>
      </c>
      <c r="I6" s="28">
        <v>63005</v>
      </c>
      <c r="J6" s="28">
        <v>259707</v>
      </c>
      <c r="K6" s="49" t="s">
        <v>36</v>
      </c>
      <c r="L6" s="49" t="s">
        <v>36</v>
      </c>
    </row>
    <row r="7" spans="1:13" s="23" customFormat="1" ht="16.5" customHeight="1" x14ac:dyDescent="0.15">
      <c r="A7" s="250">
        <v>27</v>
      </c>
      <c r="B7" s="27">
        <v>41011</v>
      </c>
      <c r="C7" s="28">
        <v>414917</v>
      </c>
      <c r="D7" s="28">
        <v>203818</v>
      </c>
      <c r="E7" s="28">
        <v>1024491</v>
      </c>
      <c r="F7" s="28">
        <v>145683</v>
      </c>
      <c r="G7" s="28">
        <v>790477</v>
      </c>
      <c r="H7" s="28">
        <v>4</v>
      </c>
      <c r="I7" s="28">
        <v>58135</v>
      </c>
      <c r="J7" s="28">
        <v>234014</v>
      </c>
      <c r="K7" s="49" t="s">
        <v>82</v>
      </c>
      <c r="L7" s="49" t="s">
        <v>82</v>
      </c>
    </row>
    <row r="8" spans="1:13" s="23" customFormat="1" ht="16.5" customHeight="1" x14ac:dyDescent="0.15">
      <c r="A8" s="250">
        <v>28</v>
      </c>
      <c r="B8" s="27">
        <v>40992</v>
      </c>
      <c r="C8" s="28">
        <v>412832</v>
      </c>
      <c r="D8" s="28">
        <v>201965</v>
      </c>
      <c r="E8" s="28">
        <v>1006111</v>
      </c>
      <c r="F8" s="28">
        <v>140832</v>
      </c>
      <c r="G8" s="28">
        <v>755906</v>
      </c>
      <c r="H8" s="28">
        <v>4</v>
      </c>
      <c r="I8" s="28">
        <v>61133</v>
      </c>
      <c r="J8" s="28">
        <v>250205</v>
      </c>
      <c r="K8" s="49" t="s">
        <v>82</v>
      </c>
      <c r="L8" s="49" t="s">
        <v>82</v>
      </c>
      <c r="M8" s="139"/>
    </row>
    <row r="9" spans="1:13" s="23" customFormat="1" ht="16.5" customHeight="1" x14ac:dyDescent="0.15">
      <c r="A9" s="250">
        <v>29</v>
      </c>
      <c r="B9" s="27">
        <v>40287</v>
      </c>
      <c r="C9" s="28">
        <v>410653</v>
      </c>
      <c r="D9" s="28">
        <f>F9+I9</f>
        <v>190883</v>
      </c>
      <c r="E9" s="28">
        <f>G9+J9</f>
        <v>940148</v>
      </c>
      <c r="F9" s="28">
        <v>133839</v>
      </c>
      <c r="G9" s="28">
        <v>712604</v>
      </c>
      <c r="H9" s="28">
        <v>4</v>
      </c>
      <c r="I9" s="28">
        <v>57044</v>
      </c>
      <c r="J9" s="28">
        <v>227544</v>
      </c>
      <c r="K9" s="49" t="s">
        <v>82</v>
      </c>
      <c r="L9" s="49" t="s">
        <v>82</v>
      </c>
      <c r="M9" s="139"/>
    </row>
    <row r="10" spans="1:13" s="23" customFormat="1" ht="16.5" customHeight="1" x14ac:dyDescent="0.15">
      <c r="A10" s="250">
        <v>30</v>
      </c>
      <c r="B10" s="27">
        <v>39845</v>
      </c>
      <c r="C10" s="28">
        <v>406434</v>
      </c>
      <c r="D10" s="28">
        <v>190300</v>
      </c>
      <c r="E10" s="28">
        <v>936432</v>
      </c>
      <c r="F10" s="28">
        <v>131000</v>
      </c>
      <c r="G10" s="28">
        <v>696025</v>
      </c>
      <c r="H10" s="28">
        <v>4</v>
      </c>
      <c r="I10" s="28">
        <v>59300</v>
      </c>
      <c r="J10" s="28">
        <v>240407</v>
      </c>
      <c r="K10" s="49" t="s">
        <v>36</v>
      </c>
      <c r="L10" s="49" t="s">
        <v>36</v>
      </c>
      <c r="M10" s="139"/>
    </row>
    <row r="11" spans="1:13" s="23" customFormat="1" ht="10.5" customHeight="1" x14ac:dyDescent="0.15">
      <c r="A11" s="26"/>
      <c r="B11" s="24"/>
      <c r="C11" s="235"/>
      <c r="D11" s="25"/>
      <c r="E11" s="25"/>
      <c r="F11" s="25"/>
      <c r="G11" s="25"/>
      <c r="H11" s="25"/>
      <c r="I11" s="25"/>
      <c r="J11" s="25"/>
      <c r="K11" s="25"/>
      <c r="L11" s="25"/>
    </row>
    <row r="12" spans="1:13" s="23" customFormat="1" ht="14.45" customHeight="1" x14ac:dyDescent="0.15">
      <c r="A12" s="23" t="s">
        <v>396</v>
      </c>
    </row>
    <row r="13" spans="1:13" x14ac:dyDescent="0.15">
      <c r="A13" s="23" t="s">
        <v>395</v>
      </c>
    </row>
    <row r="14" spans="1:13" x14ac:dyDescent="0.15">
      <c r="F14" s="21"/>
    </row>
  </sheetData>
  <mergeCells count="7">
    <mergeCell ref="K3:L3"/>
    <mergeCell ref="F3:G3"/>
    <mergeCell ref="H3:J3"/>
    <mergeCell ref="A3:A4"/>
    <mergeCell ref="B3:B4"/>
    <mergeCell ref="C3:C4"/>
    <mergeCell ref="D3:E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M14"/>
  <sheetViews>
    <sheetView zoomScaleNormal="100" workbookViewId="0"/>
  </sheetViews>
  <sheetFormatPr defaultColWidth="8.875" defaultRowHeight="13.5" x14ac:dyDescent="0.15"/>
  <cols>
    <col min="1" max="1" width="11.75" style="40" customWidth="1"/>
    <col min="2" max="7" width="9.625" style="40" customWidth="1"/>
    <col min="8" max="8" width="10.625" style="40" customWidth="1"/>
    <col min="9" max="13" width="9.625" style="40" customWidth="1"/>
    <col min="14" max="16384" width="8.875" style="40"/>
  </cols>
  <sheetData>
    <row r="1" spans="1:13" ht="24" customHeight="1" x14ac:dyDescent="0.15">
      <c r="A1" s="265" t="s">
        <v>418</v>
      </c>
    </row>
    <row r="2" spans="1:13" x14ac:dyDescent="0.15">
      <c r="A2" s="58"/>
    </row>
    <row r="3" spans="1:13" s="246" customFormat="1" ht="14.45" customHeight="1" x14ac:dyDescent="0.4">
      <c r="A3" s="387" t="s">
        <v>76</v>
      </c>
      <c r="B3" s="385" t="s">
        <v>302</v>
      </c>
      <c r="C3" s="323" t="s">
        <v>417</v>
      </c>
      <c r="D3" s="323" t="s">
        <v>416</v>
      </c>
      <c r="E3" s="385" t="s">
        <v>368</v>
      </c>
      <c r="F3" s="385" t="s">
        <v>415</v>
      </c>
      <c r="G3" s="385" t="s">
        <v>414</v>
      </c>
      <c r="H3" s="323" t="s">
        <v>413</v>
      </c>
      <c r="I3" s="323" t="s">
        <v>412</v>
      </c>
      <c r="J3" s="323" t="s">
        <v>411</v>
      </c>
      <c r="K3" s="323" t="s">
        <v>410</v>
      </c>
      <c r="L3" s="323" t="s">
        <v>409</v>
      </c>
      <c r="M3" s="383" t="s">
        <v>293</v>
      </c>
    </row>
    <row r="4" spans="1:13" s="246" customFormat="1" ht="14.45" customHeight="1" x14ac:dyDescent="0.4">
      <c r="A4" s="388"/>
      <c r="B4" s="386"/>
      <c r="C4" s="319"/>
      <c r="D4" s="319"/>
      <c r="E4" s="386"/>
      <c r="F4" s="386"/>
      <c r="G4" s="386"/>
      <c r="H4" s="319"/>
      <c r="I4" s="319"/>
      <c r="J4" s="319"/>
      <c r="K4" s="319"/>
      <c r="L4" s="319"/>
      <c r="M4" s="384"/>
    </row>
    <row r="5" spans="1:13" s="250" customFormat="1" ht="6" customHeight="1" x14ac:dyDescent="0.15">
      <c r="A5" s="5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</row>
    <row r="6" spans="1:13" s="239" customFormat="1" ht="17.100000000000001" customHeight="1" x14ac:dyDescent="0.15">
      <c r="A6" s="52" t="s">
        <v>397</v>
      </c>
      <c r="B6" s="240">
        <v>518556</v>
      </c>
      <c r="C6" s="239">
        <v>97493</v>
      </c>
      <c r="D6" s="239">
        <v>40819</v>
      </c>
      <c r="E6" s="239">
        <v>35500</v>
      </c>
      <c r="F6" s="239">
        <v>10349</v>
      </c>
      <c r="G6" s="239">
        <v>33460</v>
      </c>
      <c r="H6" s="239">
        <v>70413</v>
      </c>
      <c r="I6" s="239">
        <v>19614</v>
      </c>
      <c r="J6" s="239">
        <v>31135</v>
      </c>
      <c r="K6" s="239">
        <v>40421</v>
      </c>
      <c r="L6" s="241" t="s">
        <v>36</v>
      </c>
      <c r="M6" s="239">
        <v>139352</v>
      </c>
    </row>
    <row r="7" spans="1:13" s="239" customFormat="1" ht="17.100000000000001" customHeight="1" x14ac:dyDescent="0.15">
      <c r="A7" s="250">
        <v>27</v>
      </c>
      <c r="B7" s="240">
        <v>497933</v>
      </c>
      <c r="C7" s="239">
        <v>89248</v>
      </c>
      <c r="D7" s="239">
        <v>33144</v>
      </c>
      <c r="E7" s="239">
        <v>35612</v>
      </c>
      <c r="F7" s="239">
        <v>13609</v>
      </c>
      <c r="G7" s="239">
        <v>34326</v>
      </c>
      <c r="H7" s="239">
        <v>79138</v>
      </c>
      <c r="I7" s="239">
        <v>18554</v>
      </c>
      <c r="J7" s="239">
        <v>37801</v>
      </c>
      <c r="K7" s="239">
        <v>27459</v>
      </c>
      <c r="L7" s="241" t="s">
        <v>36</v>
      </c>
      <c r="M7" s="239">
        <v>129042</v>
      </c>
    </row>
    <row r="8" spans="1:13" s="239" customFormat="1" ht="16.5" customHeight="1" x14ac:dyDescent="0.15">
      <c r="A8" s="250">
        <v>28</v>
      </c>
      <c r="B8" s="240">
        <v>477584</v>
      </c>
      <c r="C8" s="239">
        <v>91179</v>
      </c>
      <c r="D8" s="239">
        <v>34505</v>
      </c>
      <c r="E8" s="239">
        <v>34336</v>
      </c>
      <c r="F8" s="239">
        <v>10078</v>
      </c>
      <c r="G8" s="239">
        <v>32620</v>
      </c>
      <c r="H8" s="239">
        <v>72237</v>
      </c>
      <c r="I8" s="239">
        <v>19625</v>
      </c>
      <c r="J8" s="239">
        <v>34889</v>
      </c>
      <c r="K8" s="239">
        <v>23764</v>
      </c>
      <c r="L8" s="241" t="s">
        <v>36</v>
      </c>
      <c r="M8" s="239">
        <v>124351</v>
      </c>
    </row>
    <row r="9" spans="1:13" s="239" customFormat="1" ht="16.5" customHeight="1" x14ac:dyDescent="0.15">
      <c r="A9" s="250">
        <v>29</v>
      </c>
      <c r="B9" s="240">
        <f>SUM(C9:M9)</f>
        <v>519558</v>
      </c>
      <c r="C9" s="239">
        <v>94610</v>
      </c>
      <c r="D9" s="239">
        <v>40745</v>
      </c>
      <c r="E9" s="239">
        <f>18142+24973</f>
        <v>43115</v>
      </c>
      <c r="F9" s="239">
        <v>11758</v>
      </c>
      <c r="G9" s="239">
        <v>35746</v>
      </c>
      <c r="H9" s="239">
        <v>71764</v>
      </c>
      <c r="I9" s="239">
        <v>13116</v>
      </c>
      <c r="J9" s="239">
        <v>29231</v>
      </c>
      <c r="K9" s="239">
        <v>22562</v>
      </c>
      <c r="L9" s="239">
        <v>21676</v>
      </c>
      <c r="M9" s="239">
        <v>135235</v>
      </c>
    </row>
    <row r="10" spans="1:13" s="239" customFormat="1" ht="16.5" customHeight="1" x14ac:dyDescent="0.15">
      <c r="A10" s="250">
        <v>30</v>
      </c>
      <c r="B10" s="240">
        <v>549721</v>
      </c>
      <c r="C10" s="239">
        <v>85736</v>
      </c>
      <c r="D10" s="239">
        <v>37762</v>
      </c>
      <c r="E10" s="239">
        <v>38098</v>
      </c>
      <c r="F10" s="239">
        <v>13254</v>
      </c>
      <c r="G10" s="239">
        <v>36848</v>
      </c>
      <c r="H10" s="239">
        <v>67815</v>
      </c>
      <c r="I10" s="239">
        <v>19397</v>
      </c>
      <c r="J10" s="239">
        <v>35407</v>
      </c>
      <c r="K10" s="239">
        <v>23244</v>
      </c>
      <c r="L10" s="239">
        <v>90946</v>
      </c>
      <c r="M10" s="239">
        <v>101214</v>
      </c>
    </row>
    <row r="11" spans="1:13" s="41" customFormat="1" ht="6" customHeight="1" x14ac:dyDescent="0.15">
      <c r="A11" s="72"/>
      <c r="B11" s="73"/>
      <c r="C11" s="238"/>
      <c r="D11" s="72"/>
      <c r="E11" s="72"/>
      <c r="F11" s="72"/>
      <c r="G11" s="72"/>
      <c r="H11" s="72"/>
      <c r="I11" s="72"/>
      <c r="J11" s="72"/>
      <c r="K11" s="72"/>
      <c r="L11" s="72"/>
      <c r="M11" s="72"/>
    </row>
    <row r="12" spans="1:13" s="41" customFormat="1" ht="14.45" customHeight="1" x14ac:dyDescent="0.15">
      <c r="A12" s="41" t="s">
        <v>408</v>
      </c>
    </row>
    <row r="14" spans="1:13" x14ac:dyDescent="0.15">
      <c r="F14" s="68"/>
    </row>
  </sheetData>
  <mergeCells count="13">
    <mergeCell ref="A3:A4"/>
    <mergeCell ref="B3:B4"/>
    <mergeCell ref="E3:E4"/>
    <mergeCell ref="F3:F4"/>
    <mergeCell ref="C3:C4"/>
    <mergeCell ref="D3:D4"/>
    <mergeCell ref="J3:J4"/>
    <mergeCell ref="K3:K4"/>
    <mergeCell ref="M3:M4"/>
    <mergeCell ref="G3:G4"/>
    <mergeCell ref="H3:H4"/>
    <mergeCell ref="I3:I4"/>
    <mergeCell ref="L3:L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15"/>
  <sheetViews>
    <sheetView zoomScaleNormal="100" workbookViewId="0"/>
  </sheetViews>
  <sheetFormatPr defaultColWidth="8.875" defaultRowHeight="13.5" x14ac:dyDescent="0.15"/>
  <cols>
    <col min="1" max="5" width="17.25" style="40" customWidth="1"/>
    <col min="6" max="7" width="12.375" style="40" customWidth="1"/>
    <col min="8" max="16384" width="8.875" style="40"/>
  </cols>
  <sheetData>
    <row r="1" spans="1:7" ht="24" customHeight="1" x14ac:dyDescent="0.15">
      <c r="A1" s="265" t="s">
        <v>422</v>
      </c>
    </row>
    <row r="2" spans="1:7" x14ac:dyDescent="0.15">
      <c r="A2" s="58"/>
    </row>
    <row r="3" spans="1:7" s="246" customFormat="1" ht="14.45" customHeight="1" x14ac:dyDescent="0.4">
      <c r="A3" s="293" t="s">
        <v>76</v>
      </c>
      <c r="B3" s="290" t="s">
        <v>406</v>
      </c>
      <c r="C3" s="290" t="s">
        <v>405</v>
      </c>
      <c r="D3" s="295" t="s">
        <v>421</v>
      </c>
      <c r="E3" s="297"/>
    </row>
    <row r="4" spans="1:7" s="246" customFormat="1" ht="14.45" customHeight="1" x14ac:dyDescent="0.4">
      <c r="A4" s="294"/>
      <c r="B4" s="291"/>
      <c r="C4" s="291"/>
      <c r="D4" s="55" t="s">
        <v>399</v>
      </c>
      <c r="E4" s="247" t="s">
        <v>398</v>
      </c>
    </row>
    <row r="5" spans="1:7" s="250" customFormat="1" ht="10.9" customHeight="1" x14ac:dyDescent="0.15">
      <c r="A5" s="148"/>
      <c r="B5" s="243"/>
      <c r="C5" s="243"/>
      <c r="D5" s="243"/>
      <c r="E5" s="243"/>
      <c r="F5" s="243"/>
      <c r="G5" s="243"/>
    </row>
    <row r="6" spans="1:7" s="41" customFormat="1" ht="17.100000000000001" customHeight="1" x14ac:dyDescent="0.15">
      <c r="A6" s="52" t="s">
        <v>397</v>
      </c>
      <c r="B6" s="27">
        <v>100589</v>
      </c>
      <c r="C6" s="28">
        <v>799446</v>
      </c>
      <c r="D6" s="28">
        <v>66834</v>
      </c>
      <c r="E6" s="28">
        <v>201469</v>
      </c>
      <c r="F6" s="49"/>
      <c r="G6" s="49"/>
    </row>
    <row r="7" spans="1:7" s="41" customFormat="1" ht="17.100000000000001" customHeight="1" x14ac:dyDescent="0.15">
      <c r="A7" s="250">
        <v>27</v>
      </c>
      <c r="B7" s="27">
        <v>103141</v>
      </c>
      <c r="C7" s="28">
        <v>816073</v>
      </c>
      <c r="D7" s="28">
        <v>66101</v>
      </c>
      <c r="E7" s="28">
        <v>205893</v>
      </c>
      <c r="F7" s="49"/>
      <c r="G7" s="49"/>
    </row>
    <row r="8" spans="1:7" s="41" customFormat="1" ht="18" customHeight="1" x14ac:dyDescent="0.15">
      <c r="A8" s="250">
        <v>28</v>
      </c>
      <c r="B8" s="27">
        <v>105501</v>
      </c>
      <c r="C8" s="28">
        <v>828869</v>
      </c>
      <c r="D8" s="28">
        <v>64674</v>
      </c>
      <c r="E8" s="28">
        <v>203500</v>
      </c>
      <c r="F8" s="49"/>
      <c r="G8" s="49"/>
    </row>
    <row r="9" spans="1:7" s="41" customFormat="1" ht="16.5" customHeight="1" x14ac:dyDescent="0.15">
      <c r="A9" s="250">
        <v>29</v>
      </c>
      <c r="B9" s="27">
        <v>107912</v>
      </c>
      <c r="C9" s="28">
        <v>836892</v>
      </c>
      <c r="D9" s="28">
        <v>66486</v>
      </c>
      <c r="E9" s="28">
        <v>214154</v>
      </c>
      <c r="F9" s="49"/>
      <c r="G9" s="49"/>
    </row>
    <row r="10" spans="1:7" s="41" customFormat="1" ht="16.5" customHeight="1" x14ac:dyDescent="0.15">
      <c r="A10" s="52">
        <v>30</v>
      </c>
      <c r="B10" s="28">
        <v>109543</v>
      </c>
      <c r="C10" s="28">
        <v>844057</v>
      </c>
      <c r="D10" s="28">
        <v>43532</v>
      </c>
      <c r="E10" s="28">
        <v>137790</v>
      </c>
      <c r="F10" s="49"/>
      <c r="G10" s="49"/>
    </row>
    <row r="11" spans="1:7" s="41" customFormat="1" ht="10.9" customHeight="1" x14ac:dyDescent="0.15">
      <c r="A11" s="144"/>
      <c r="B11" s="72"/>
      <c r="C11" s="238"/>
      <c r="D11" s="72"/>
      <c r="E11" s="72"/>
      <c r="F11" s="28"/>
      <c r="G11" s="28"/>
    </row>
    <row r="12" spans="1:7" s="41" customFormat="1" ht="14.45" customHeight="1" x14ac:dyDescent="0.15">
      <c r="A12" s="41" t="s">
        <v>420</v>
      </c>
    </row>
    <row r="13" spans="1:7" x14ac:dyDescent="0.15">
      <c r="A13" s="41" t="s">
        <v>419</v>
      </c>
      <c r="D13" s="68"/>
    </row>
    <row r="14" spans="1:7" x14ac:dyDescent="0.15">
      <c r="A14" s="41"/>
    </row>
    <row r="15" spans="1:7" x14ac:dyDescent="0.15">
      <c r="A15" s="41"/>
    </row>
  </sheetData>
  <mergeCells count="4">
    <mergeCell ref="D3:E3"/>
    <mergeCell ref="A3:A4"/>
    <mergeCell ref="B3:B4"/>
    <mergeCell ref="C3:C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6"/>
  <sheetViews>
    <sheetView zoomScaleNormal="100" workbookViewId="0"/>
  </sheetViews>
  <sheetFormatPr defaultRowHeight="13.5" x14ac:dyDescent="0.15"/>
  <cols>
    <col min="1" max="1" width="14.75" style="22" customWidth="1"/>
    <col min="2" max="4" width="14.25" style="22" customWidth="1"/>
    <col min="5" max="5" width="20.375" style="22" bestFit="1" customWidth="1"/>
    <col min="6" max="6" width="29.375" style="22" bestFit="1" customWidth="1"/>
    <col min="7" max="7" width="14.25" style="22" customWidth="1"/>
    <col min="8" max="16384" width="9" style="22"/>
  </cols>
  <sheetData>
    <row r="1" spans="1:7" ht="24" customHeight="1" x14ac:dyDescent="0.15">
      <c r="A1" s="264" t="s">
        <v>78</v>
      </c>
    </row>
    <row r="2" spans="1:7" ht="9" customHeight="1" x14ac:dyDescent="0.2">
      <c r="A2" s="39"/>
    </row>
    <row r="3" spans="1:7" x14ac:dyDescent="0.15">
      <c r="A3" s="38" t="s">
        <v>77</v>
      </c>
    </row>
    <row r="4" spans="1:7" ht="6" customHeight="1" x14ac:dyDescent="0.15">
      <c r="A4" s="37"/>
    </row>
    <row r="5" spans="1:7" s="34" customFormat="1" ht="15" customHeight="1" x14ac:dyDescent="0.4">
      <c r="A5" s="287" t="s">
        <v>76</v>
      </c>
      <c r="B5" s="285" t="s">
        <v>75</v>
      </c>
      <c r="C5" s="289"/>
      <c r="D5" s="289"/>
      <c r="E5" s="289"/>
      <c r="F5" s="283" t="s">
        <v>74</v>
      </c>
      <c r="G5" s="285" t="s">
        <v>73</v>
      </c>
    </row>
    <row r="6" spans="1:7" s="34" customFormat="1" ht="24" x14ac:dyDescent="0.4">
      <c r="A6" s="288"/>
      <c r="B6" s="36" t="s">
        <v>72</v>
      </c>
      <c r="C6" s="36" t="s">
        <v>71</v>
      </c>
      <c r="D6" s="36" t="s">
        <v>70</v>
      </c>
      <c r="E6" s="35" t="s">
        <v>69</v>
      </c>
      <c r="F6" s="284"/>
      <c r="G6" s="286"/>
    </row>
    <row r="7" spans="1:7" s="30" customFormat="1" ht="6" customHeight="1" x14ac:dyDescent="0.15">
      <c r="A7" s="33"/>
      <c r="B7" s="32"/>
      <c r="C7" s="32"/>
      <c r="D7" s="32"/>
      <c r="E7" s="32"/>
      <c r="F7" s="31"/>
      <c r="G7" s="31"/>
    </row>
    <row r="8" spans="1:7" s="23" customFormat="1" ht="17.100000000000001" customHeight="1" x14ac:dyDescent="0.15">
      <c r="A8" s="29" t="s">
        <v>68</v>
      </c>
      <c r="B8" s="27">
        <v>26</v>
      </c>
      <c r="C8" s="28">
        <v>1</v>
      </c>
      <c r="D8" s="28">
        <v>20</v>
      </c>
      <c r="E8" s="28">
        <v>5</v>
      </c>
      <c r="F8" s="27">
        <v>378</v>
      </c>
      <c r="G8" s="27">
        <v>3570</v>
      </c>
    </row>
    <row r="9" spans="1:7" s="23" customFormat="1" ht="17.100000000000001" customHeight="1" x14ac:dyDescent="0.15">
      <c r="A9" s="252" t="s">
        <v>67</v>
      </c>
      <c r="B9" s="28">
        <v>27</v>
      </c>
      <c r="C9" s="28">
        <v>1</v>
      </c>
      <c r="D9" s="28">
        <v>19</v>
      </c>
      <c r="E9" s="28">
        <v>7</v>
      </c>
      <c r="F9" s="27">
        <v>390</v>
      </c>
      <c r="G9" s="27">
        <v>3555</v>
      </c>
    </row>
    <row r="10" spans="1:7" s="23" customFormat="1" ht="17.100000000000001" customHeight="1" x14ac:dyDescent="0.15">
      <c r="A10" s="251" t="s">
        <v>66</v>
      </c>
      <c r="B10" s="27">
        <f>SUM(C10:E10)</f>
        <v>28</v>
      </c>
      <c r="C10" s="28">
        <v>1</v>
      </c>
      <c r="D10" s="28">
        <v>18</v>
      </c>
      <c r="E10" s="28">
        <v>9</v>
      </c>
      <c r="F10" s="27">
        <f>203+202</f>
        <v>405</v>
      </c>
      <c r="G10" s="27">
        <f>2145+1381</f>
        <v>3526</v>
      </c>
    </row>
    <row r="11" spans="1:7" s="23" customFormat="1" ht="17.100000000000001" customHeight="1" x14ac:dyDescent="0.15">
      <c r="A11" s="251" t="s">
        <v>65</v>
      </c>
      <c r="B11" s="27">
        <v>31</v>
      </c>
      <c r="C11" s="28">
        <v>1</v>
      </c>
      <c r="D11" s="28">
        <v>17</v>
      </c>
      <c r="E11" s="28">
        <v>13</v>
      </c>
      <c r="F11" s="27">
        <v>489</v>
      </c>
      <c r="G11" s="27">
        <v>3949</v>
      </c>
    </row>
    <row r="12" spans="1:7" s="23" customFormat="1" ht="17.100000000000001" customHeight="1" x14ac:dyDescent="0.15">
      <c r="A12" s="252" t="s">
        <v>64</v>
      </c>
      <c r="B12" s="28">
        <v>33</v>
      </c>
      <c r="C12" s="28">
        <v>1</v>
      </c>
      <c r="D12" s="28">
        <v>17</v>
      </c>
      <c r="E12" s="28">
        <v>15</v>
      </c>
      <c r="F12" s="27">
        <v>546</v>
      </c>
      <c r="G12" s="27">
        <v>4080</v>
      </c>
    </row>
    <row r="13" spans="1:7" s="23" customFormat="1" ht="6" customHeight="1" x14ac:dyDescent="0.15">
      <c r="A13" s="26"/>
      <c r="B13" s="25"/>
      <c r="C13" s="25"/>
      <c r="D13" s="25"/>
      <c r="E13" s="25"/>
      <c r="F13" s="24"/>
      <c r="G13" s="24"/>
    </row>
    <row r="14" spans="1:7" s="23" customFormat="1" ht="13.5" customHeight="1" x14ac:dyDescent="0.15">
      <c r="A14" s="23" t="s">
        <v>63</v>
      </c>
    </row>
    <row r="15" spans="1:7" x14ac:dyDescent="0.15">
      <c r="A15" s="23"/>
    </row>
    <row r="16" spans="1:7" x14ac:dyDescent="0.15">
      <c r="A16" s="23"/>
    </row>
  </sheetData>
  <mergeCells count="4">
    <mergeCell ref="F5:F6"/>
    <mergeCell ref="G5:G6"/>
    <mergeCell ref="A5:A6"/>
    <mergeCell ref="B5:E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7"/>
  <sheetViews>
    <sheetView zoomScaleNormal="100" zoomScaleSheetLayoutView="100" workbookViewId="0"/>
  </sheetViews>
  <sheetFormatPr defaultRowHeight="13.5" x14ac:dyDescent="0.15"/>
  <cols>
    <col min="1" max="1" width="15.375" style="40" customWidth="1"/>
    <col min="2" max="2" width="9.625" style="40" customWidth="1"/>
    <col min="3" max="3" width="8.625" style="40" customWidth="1"/>
    <col min="4" max="4" width="9.25" style="40" customWidth="1"/>
    <col min="5" max="5" width="9.375" style="40" customWidth="1"/>
    <col min="6" max="6" width="9" style="40" customWidth="1"/>
    <col min="7" max="8" width="9.25" style="40" customWidth="1"/>
    <col min="9" max="9" width="8.75" style="40" customWidth="1"/>
    <col min="10" max="10" width="8.375" style="40" customWidth="1"/>
    <col min="11" max="16384" width="9" style="40"/>
  </cols>
  <sheetData>
    <row r="1" spans="1:10" ht="24" customHeight="1" x14ac:dyDescent="0.15">
      <c r="A1" s="265" t="s">
        <v>97</v>
      </c>
    </row>
    <row r="2" spans="1:10" ht="9" customHeight="1" x14ac:dyDescent="0.2">
      <c r="A2" s="59"/>
    </row>
    <row r="3" spans="1:10" x14ac:dyDescent="0.15">
      <c r="A3" s="58" t="s">
        <v>96</v>
      </c>
      <c r="I3" s="57"/>
      <c r="J3" s="49"/>
    </row>
    <row r="4" spans="1:10" ht="6" customHeight="1" x14ac:dyDescent="0.15">
      <c r="A4" s="58"/>
      <c r="I4" s="57"/>
      <c r="J4" s="57"/>
    </row>
    <row r="5" spans="1:10" s="56" customFormat="1" ht="15" customHeight="1" x14ac:dyDescent="0.4">
      <c r="A5" s="293" t="s">
        <v>95</v>
      </c>
      <c r="B5" s="295" t="s">
        <v>94</v>
      </c>
      <c r="C5" s="296"/>
      <c r="D5" s="290" t="s">
        <v>93</v>
      </c>
      <c r="E5" s="290" t="s">
        <v>92</v>
      </c>
      <c r="F5" s="295" t="s">
        <v>91</v>
      </c>
      <c r="G5" s="297"/>
      <c r="H5" s="297"/>
      <c r="I5" s="292"/>
      <c r="J5" s="292"/>
    </row>
    <row r="6" spans="1:10" s="54" customFormat="1" ht="15" customHeight="1" x14ac:dyDescent="0.4">
      <c r="A6" s="294"/>
      <c r="B6" s="55" t="s">
        <v>90</v>
      </c>
      <c r="C6" s="55" t="s">
        <v>89</v>
      </c>
      <c r="D6" s="291"/>
      <c r="E6" s="291"/>
      <c r="F6" s="55" t="s">
        <v>88</v>
      </c>
      <c r="G6" s="55" t="s">
        <v>87</v>
      </c>
      <c r="H6" s="247" t="s">
        <v>86</v>
      </c>
      <c r="I6" s="292"/>
      <c r="J6" s="292"/>
    </row>
    <row r="7" spans="1:10" s="53" customFormat="1" ht="9" customHeight="1" x14ac:dyDescent="0.15">
      <c r="A7" s="52"/>
      <c r="B7" s="250"/>
      <c r="C7" s="250"/>
      <c r="D7" s="250"/>
      <c r="E7" s="250"/>
      <c r="F7" s="250"/>
      <c r="G7" s="250"/>
      <c r="H7" s="250"/>
      <c r="I7" s="250"/>
      <c r="J7" s="250"/>
    </row>
    <row r="8" spans="1:10" s="41" customFormat="1" ht="17.100000000000001" customHeight="1" x14ac:dyDescent="0.15">
      <c r="A8" s="52" t="s">
        <v>68</v>
      </c>
      <c r="B8" s="27">
        <v>37</v>
      </c>
      <c r="C8" s="49" t="s">
        <v>82</v>
      </c>
      <c r="D8" s="28">
        <v>564</v>
      </c>
      <c r="E8" s="28">
        <v>790</v>
      </c>
      <c r="F8" s="28">
        <v>13154</v>
      </c>
      <c r="G8" s="28">
        <v>6726</v>
      </c>
      <c r="H8" s="28">
        <v>6428</v>
      </c>
      <c r="I8" s="28"/>
      <c r="J8" s="28"/>
    </row>
    <row r="9" spans="1:10" s="41" customFormat="1" ht="17.100000000000001" customHeight="1" x14ac:dyDescent="0.15">
      <c r="A9" s="52" t="s">
        <v>85</v>
      </c>
      <c r="B9" s="27">
        <v>37</v>
      </c>
      <c r="C9" s="49" t="s">
        <v>82</v>
      </c>
      <c r="D9" s="28">
        <v>564</v>
      </c>
      <c r="E9" s="28">
        <v>798</v>
      </c>
      <c r="F9" s="28">
        <v>13088</v>
      </c>
      <c r="G9" s="28">
        <v>6729</v>
      </c>
      <c r="H9" s="28">
        <v>6359</v>
      </c>
      <c r="I9" s="28"/>
      <c r="J9" s="28"/>
    </row>
    <row r="10" spans="1:10" s="41" customFormat="1" ht="17.100000000000001" customHeight="1" x14ac:dyDescent="0.15">
      <c r="A10" s="250" t="s">
        <v>84</v>
      </c>
      <c r="B10" s="27">
        <v>37</v>
      </c>
      <c r="C10" s="49" t="s">
        <v>82</v>
      </c>
      <c r="D10" s="28">
        <v>560</v>
      </c>
      <c r="E10" s="28">
        <v>794</v>
      </c>
      <c r="F10" s="28">
        <v>12866</v>
      </c>
      <c r="G10" s="28">
        <v>6646</v>
      </c>
      <c r="H10" s="28">
        <v>6620</v>
      </c>
      <c r="I10" s="28"/>
      <c r="J10" s="28"/>
    </row>
    <row r="11" spans="1:10" s="41" customFormat="1" ht="17.100000000000001" customHeight="1" x14ac:dyDescent="0.15">
      <c r="A11" s="52" t="s">
        <v>83</v>
      </c>
      <c r="B11" s="27">
        <v>37</v>
      </c>
      <c r="C11" s="49" t="s">
        <v>82</v>
      </c>
      <c r="D11" s="28">
        <v>566</v>
      </c>
      <c r="E11" s="28">
        <v>809</v>
      </c>
      <c r="F11" s="28">
        <v>12753</v>
      </c>
      <c r="G11" s="28">
        <v>6606</v>
      </c>
      <c r="H11" s="28">
        <v>6147</v>
      </c>
      <c r="I11" s="28"/>
      <c r="J11" s="28"/>
    </row>
    <row r="12" spans="1:10" s="41" customFormat="1" ht="17.100000000000001" customHeight="1" x14ac:dyDescent="0.15">
      <c r="A12" s="250" t="s">
        <v>64</v>
      </c>
      <c r="B12" s="27">
        <v>37</v>
      </c>
      <c r="C12" s="49" t="s">
        <v>82</v>
      </c>
      <c r="D12" s="28">
        <v>550</v>
      </c>
      <c r="E12" s="28">
        <v>799</v>
      </c>
      <c r="F12" s="28">
        <v>12598</v>
      </c>
      <c r="G12" s="28">
        <v>6494</v>
      </c>
      <c r="H12" s="28">
        <v>6104</v>
      </c>
      <c r="I12" s="28"/>
      <c r="J12" s="28"/>
    </row>
    <row r="13" spans="1:10" s="41" customFormat="1" ht="9" customHeight="1" x14ac:dyDescent="0.15">
      <c r="A13" s="28"/>
      <c r="B13" s="27"/>
      <c r="C13" s="28"/>
      <c r="D13" s="28"/>
      <c r="E13" s="28"/>
      <c r="F13" s="28"/>
      <c r="G13" s="28"/>
      <c r="H13" s="28"/>
      <c r="I13" s="28"/>
      <c r="J13" s="28"/>
    </row>
    <row r="14" spans="1:10" s="41" customFormat="1" ht="13.5" customHeight="1" x14ac:dyDescent="0.15">
      <c r="A14" s="51" t="s">
        <v>81</v>
      </c>
      <c r="B14" s="27"/>
      <c r="C14" s="28"/>
      <c r="D14" s="28"/>
      <c r="E14" s="28"/>
      <c r="F14" s="28"/>
      <c r="G14" s="28"/>
      <c r="H14" s="28"/>
      <c r="I14" s="28"/>
      <c r="J14" s="28"/>
    </row>
    <row r="15" spans="1:10" s="42" customFormat="1" ht="17.100000000000001" customHeight="1" x14ac:dyDescent="0.15">
      <c r="A15" s="50" t="s">
        <v>80</v>
      </c>
      <c r="B15" s="49">
        <v>1</v>
      </c>
      <c r="C15" s="49" t="s">
        <v>36</v>
      </c>
      <c r="D15" s="49">
        <v>19</v>
      </c>
      <c r="E15" s="49">
        <v>28</v>
      </c>
      <c r="F15" s="49">
        <v>589</v>
      </c>
      <c r="G15" s="49">
        <v>287</v>
      </c>
      <c r="H15" s="49">
        <v>302</v>
      </c>
      <c r="I15" s="48"/>
      <c r="J15" s="48"/>
    </row>
    <row r="16" spans="1:10" s="42" customFormat="1" ht="9" customHeight="1" x14ac:dyDescent="0.4">
      <c r="A16" s="47"/>
      <c r="B16" s="46"/>
      <c r="C16" s="45"/>
      <c r="D16" s="44"/>
      <c r="E16" s="44"/>
      <c r="F16" s="44"/>
      <c r="G16" s="44"/>
      <c r="H16" s="44"/>
      <c r="I16" s="43"/>
      <c r="J16" s="43"/>
    </row>
    <row r="17" spans="1:1" s="41" customFormat="1" ht="13.5" customHeight="1" x14ac:dyDescent="0.15">
      <c r="A17" s="28" t="s">
        <v>79</v>
      </c>
    </row>
  </sheetData>
  <mergeCells count="7">
    <mergeCell ref="D5:D6"/>
    <mergeCell ref="I5:I6"/>
    <mergeCell ref="J5:J6"/>
    <mergeCell ref="A5:A6"/>
    <mergeCell ref="B5:C5"/>
    <mergeCell ref="F5:H5"/>
    <mergeCell ref="E5:E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8"/>
  <sheetViews>
    <sheetView zoomScaleNormal="100" workbookViewId="0"/>
  </sheetViews>
  <sheetFormatPr defaultRowHeight="13.5" x14ac:dyDescent="0.15"/>
  <cols>
    <col min="1" max="1" width="17.375" style="40" customWidth="1"/>
    <col min="2" max="2" width="9.875" style="40" customWidth="1"/>
    <col min="3" max="3" width="9.375" style="40" customWidth="1"/>
    <col min="4" max="4" width="9.875" style="40" customWidth="1"/>
    <col min="5" max="5" width="10.125" style="40" customWidth="1"/>
    <col min="6" max="6" width="10.375" style="40" customWidth="1"/>
    <col min="7" max="7" width="9.875" style="40" customWidth="1"/>
    <col min="8" max="8" width="9.375" style="40" customWidth="1"/>
    <col min="9" max="16384" width="9" style="40"/>
  </cols>
  <sheetData>
    <row r="1" spans="1:9" ht="24" customHeight="1" x14ac:dyDescent="0.15">
      <c r="A1" s="265" t="s">
        <v>106</v>
      </c>
    </row>
    <row r="2" spans="1:9" ht="9" customHeight="1" x14ac:dyDescent="0.2">
      <c r="A2" s="59"/>
    </row>
    <row r="3" spans="1:9" x14ac:dyDescent="0.15">
      <c r="A3" s="58" t="s">
        <v>96</v>
      </c>
      <c r="H3" s="57"/>
      <c r="I3" s="49"/>
    </row>
    <row r="4" spans="1:9" ht="6" customHeight="1" x14ac:dyDescent="0.15">
      <c r="A4" s="58"/>
      <c r="H4" s="57"/>
      <c r="I4" s="57"/>
    </row>
    <row r="5" spans="1:9" s="64" customFormat="1" ht="15" customHeight="1" x14ac:dyDescent="0.4">
      <c r="A5" s="293" t="s">
        <v>95</v>
      </c>
      <c r="B5" s="290" t="s">
        <v>105</v>
      </c>
      <c r="C5" s="290" t="s">
        <v>93</v>
      </c>
      <c r="D5" s="290" t="s">
        <v>92</v>
      </c>
      <c r="E5" s="295" t="s">
        <v>104</v>
      </c>
      <c r="F5" s="297"/>
      <c r="G5" s="297"/>
      <c r="H5" s="246"/>
      <c r="I5" s="246"/>
    </row>
    <row r="6" spans="1:9" s="64" customFormat="1" ht="15" customHeight="1" x14ac:dyDescent="0.4">
      <c r="A6" s="294"/>
      <c r="B6" s="291"/>
      <c r="C6" s="291"/>
      <c r="D6" s="291"/>
      <c r="E6" s="55" t="s">
        <v>88</v>
      </c>
      <c r="F6" s="55" t="s">
        <v>87</v>
      </c>
      <c r="G6" s="247" t="s">
        <v>86</v>
      </c>
      <c r="H6" s="246"/>
      <c r="I6" s="246"/>
    </row>
    <row r="7" spans="1:9" s="64" customFormat="1" ht="9" customHeight="1" x14ac:dyDescent="0.4">
      <c r="A7" s="255"/>
      <c r="B7" s="67"/>
      <c r="C7" s="246"/>
      <c r="D7" s="246"/>
      <c r="E7" s="246"/>
      <c r="F7" s="246"/>
      <c r="G7" s="246"/>
      <c r="H7" s="246"/>
      <c r="I7" s="246"/>
    </row>
    <row r="8" spans="1:9" s="41" customFormat="1" ht="17.100000000000001" customHeight="1" x14ac:dyDescent="0.15">
      <c r="A8" s="52" t="s">
        <v>103</v>
      </c>
      <c r="B8" s="27">
        <v>16</v>
      </c>
      <c r="C8" s="28">
        <v>264</v>
      </c>
      <c r="D8" s="28">
        <v>499</v>
      </c>
      <c r="E8" s="28">
        <v>7055</v>
      </c>
      <c r="F8" s="28">
        <v>3587</v>
      </c>
      <c r="G8" s="28">
        <v>3468</v>
      </c>
      <c r="H8" s="28"/>
      <c r="I8" s="28"/>
    </row>
    <row r="9" spans="1:9" s="41" customFormat="1" ht="17.100000000000001" customHeight="1" x14ac:dyDescent="0.15">
      <c r="A9" s="250" t="s">
        <v>67</v>
      </c>
      <c r="B9" s="27">
        <v>16</v>
      </c>
      <c r="C9" s="28">
        <v>261</v>
      </c>
      <c r="D9" s="28">
        <v>490</v>
      </c>
      <c r="E9" s="28">
        <v>6926</v>
      </c>
      <c r="F9" s="28">
        <v>3552</v>
      </c>
      <c r="G9" s="28">
        <v>3374</v>
      </c>
      <c r="H9" s="28"/>
      <c r="I9" s="28"/>
    </row>
    <row r="10" spans="1:9" s="41" customFormat="1" ht="17.100000000000001" customHeight="1" x14ac:dyDescent="0.15">
      <c r="A10" s="250" t="s">
        <v>66</v>
      </c>
      <c r="B10" s="27">
        <v>16</v>
      </c>
      <c r="C10" s="28">
        <v>258</v>
      </c>
      <c r="D10" s="28">
        <v>494</v>
      </c>
      <c r="E10" s="28">
        <v>6791</v>
      </c>
      <c r="F10" s="28">
        <v>3424</v>
      </c>
      <c r="G10" s="28">
        <v>3367</v>
      </c>
      <c r="H10" s="28"/>
      <c r="I10" s="28"/>
    </row>
    <row r="11" spans="1:9" s="41" customFormat="1" ht="17.100000000000001" customHeight="1" x14ac:dyDescent="0.15">
      <c r="A11" s="250" t="s">
        <v>102</v>
      </c>
      <c r="B11" s="27">
        <v>16</v>
      </c>
      <c r="C11" s="28">
        <v>248</v>
      </c>
      <c r="D11" s="28">
        <v>483</v>
      </c>
      <c r="E11" s="28">
        <v>6545</v>
      </c>
      <c r="F11" s="28">
        <v>3293</v>
      </c>
      <c r="G11" s="28">
        <v>3252</v>
      </c>
      <c r="H11" s="28"/>
      <c r="I11" s="28"/>
    </row>
    <row r="12" spans="1:9" s="41" customFormat="1" ht="17.100000000000001" customHeight="1" x14ac:dyDescent="0.15">
      <c r="A12" s="250" t="s">
        <v>101</v>
      </c>
      <c r="B12" s="27">
        <v>16</v>
      </c>
      <c r="C12" s="28">
        <v>250</v>
      </c>
      <c r="D12" s="28">
        <v>489</v>
      </c>
      <c r="E12" s="28">
        <v>6529</v>
      </c>
      <c r="F12" s="28">
        <v>3308</v>
      </c>
      <c r="G12" s="28">
        <v>3221</v>
      </c>
      <c r="H12" s="28"/>
      <c r="I12" s="28"/>
    </row>
    <row r="13" spans="1:9" ht="9" customHeight="1" x14ac:dyDescent="0.15">
      <c r="A13" s="28"/>
      <c r="B13" s="27"/>
      <c r="C13" s="28"/>
      <c r="D13" s="28"/>
      <c r="E13" s="28"/>
      <c r="F13" s="28"/>
      <c r="G13" s="28"/>
      <c r="H13" s="28"/>
      <c r="I13" s="28"/>
    </row>
    <row r="14" spans="1:9" x14ac:dyDescent="0.15">
      <c r="A14" s="51" t="s">
        <v>100</v>
      </c>
      <c r="B14" s="66"/>
      <c r="C14" s="48"/>
      <c r="D14" s="48"/>
      <c r="E14" s="48"/>
      <c r="F14" s="48"/>
      <c r="G14" s="48"/>
      <c r="H14" s="48"/>
      <c r="I14" s="48"/>
    </row>
    <row r="15" spans="1:9" s="64" customFormat="1" ht="17.100000000000001" customHeight="1" x14ac:dyDescent="0.15">
      <c r="A15" s="65" t="s">
        <v>99</v>
      </c>
      <c r="B15" s="49">
        <v>1</v>
      </c>
      <c r="C15" s="49">
        <v>12</v>
      </c>
      <c r="D15" s="49">
        <v>23</v>
      </c>
      <c r="E15" s="49">
        <v>404</v>
      </c>
      <c r="F15" s="49">
        <v>201</v>
      </c>
      <c r="G15" s="49">
        <v>203</v>
      </c>
      <c r="H15" s="48"/>
      <c r="I15" s="48"/>
    </row>
    <row r="16" spans="1:9" s="60" customFormat="1" ht="9" customHeight="1" x14ac:dyDescent="0.15">
      <c r="A16" s="63"/>
      <c r="B16" s="62"/>
      <c r="C16" s="61"/>
      <c r="D16" s="61"/>
      <c r="E16" s="61"/>
      <c r="F16" s="61"/>
      <c r="G16" s="61"/>
      <c r="H16" s="48"/>
      <c r="I16" s="48"/>
    </row>
    <row r="17" spans="1:9" x14ac:dyDescent="0.15">
      <c r="A17" s="28" t="s">
        <v>98</v>
      </c>
      <c r="B17" s="41"/>
      <c r="C17" s="41"/>
      <c r="D17" s="41"/>
      <c r="E17" s="41"/>
      <c r="F17" s="41"/>
      <c r="G17" s="41"/>
      <c r="H17" s="28"/>
      <c r="I17" s="28"/>
    </row>
    <row r="18" spans="1:9" x14ac:dyDescent="0.15">
      <c r="A18" s="51"/>
    </row>
  </sheetData>
  <mergeCells count="5">
    <mergeCell ref="E5:G5"/>
    <mergeCell ref="A5:A6"/>
    <mergeCell ref="B5:B6"/>
    <mergeCell ref="C5:C6"/>
    <mergeCell ref="D5:D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28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7.625" style="68" customWidth="1"/>
    <col min="2" max="6" width="10.625" style="68" customWidth="1"/>
    <col min="7" max="16384" width="9" style="68"/>
  </cols>
  <sheetData>
    <row r="1" spans="1:7" ht="24" customHeight="1" x14ac:dyDescent="0.15">
      <c r="A1" s="265" t="s">
        <v>121</v>
      </c>
      <c r="B1" s="40"/>
      <c r="C1" s="40"/>
      <c r="D1" s="40"/>
      <c r="E1" s="40"/>
      <c r="F1" s="40"/>
    </row>
    <row r="2" spans="1:7" ht="9" customHeight="1" x14ac:dyDescent="0.2">
      <c r="A2" s="59"/>
      <c r="B2" s="40"/>
      <c r="C2" s="40"/>
      <c r="D2" s="40"/>
      <c r="E2" s="40"/>
      <c r="F2" s="40"/>
    </row>
    <row r="3" spans="1:7" x14ac:dyDescent="0.15">
      <c r="A3" s="298" t="s">
        <v>96</v>
      </c>
      <c r="B3" s="298"/>
      <c r="C3" s="298"/>
      <c r="D3" s="298"/>
      <c r="E3" s="298"/>
      <c r="F3" s="298"/>
    </row>
    <row r="4" spans="1:7" s="77" customFormat="1" ht="11.25" x14ac:dyDescent="0.15">
      <c r="A4" s="77" t="s">
        <v>120</v>
      </c>
      <c r="B4" s="58"/>
      <c r="C4" s="58"/>
      <c r="D4" s="58"/>
      <c r="E4" s="58"/>
      <c r="F4" s="58"/>
    </row>
    <row r="5" spans="1:7" s="77" customFormat="1" ht="6" customHeight="1" x14ac:dyDescent="0.15">
      <c r="B5" s="58"/>
      <c r="C5" s="58"/>
      <c r="D5" s="58"/>
      <c r="E5" s="58"/>
      <c r="F5" s="58"/>
    </row>
    <row r="6" spans="1:7" s="76" customFormat="1" ht="15" customHeight="1" x14ac:dyDescent="0.4">
      <c r="A6" s="293" t="s">
        <v>95</v>
      </c>
      <c r="B6" s="290" t="s">
        <v>105</v>
      </c>
      <c r="C6" s="290" t="s">
        <v>119</v>
      </c>
      <c r="D6" s="295" t="s">
        <v>118</v>
      </c>
      <c r="E6" s="297"/>
      <c r="F6" s="297"/>
    </row>
    <row r="7" spans="1:7" s="76" customFormat="1" ht="15" customHeight="1" x14ac:dyDescent="0.4">
      <c r="A7" s="294"/>
      <c r="B7" s="291"/>
      <c r="C7" s="291"/>
      <c r="D7" s="248" t="s">
        <v>117</v>
      </c>
      <c r="E7" s="55" t="s">
        <v>87</v>
      </c>
      <c r="F7" s="249" t="s">
        <v>86</v>
      </c>
    </row>
    <row r="8" spans="1:7" ht="6" customHeight="1" x14ac:dyDescent="0.15">
      <c r="A8" s="250"/>
      <c r="B8" s="75"/>
      <c r="C8" s="250"/>
      <c r="D8" s="250"/>
      <c r="E8" s="250"/>
      <c r="F8" s="250"/>
    </row>
    <row r="9" spans="1:7" ht="16.5" customHeight="1" x14ac:dyDescent="0.15">
      <c r="A9" s="251" t="s">
        <v>68</v>
      </c>
      <c r="B9" s="27">
        <v>14</v>
      </c>
      <c r="C9" s="28">
        <v>729</v>
      </c>
      <c r="D9" s="28">
        <v>10460</v>
      </c>
      <c r="E9" s="28">
        <v>5473</v>
      </c>
      <c r="F9" s="28">
        <v>4987</v>
      </c>
      <c r="G9" s="69"/>
    </row>
    <row r="10" spans="1:7" ht="16.5" customHeight="1" x14ac:dyDescent="0.15">
      <c r="A10" s="251" t="s">
        <v>67</v>
      </c>
      <c r="B10" s="27">
        <v>14</v>
      </c>
      <c r="C10" s="28">
        <v>729</v>
      </c>
      <c r="D10" s="28">
        <v>10337</v>
      </c>
      <c r="E10" s="28">
        <v>5329</v>
      </c>
      <c r="F10" s="28">
        <v>5008</v>
      </c>
      <c r="G10" s="69"/>
    </row>
    <row r="11" spans="1:7" ht="16.5" customHeight="1" x14ac:dyDescent="0.15">
      <c r="A11" s="251" t="s">
        <v>66</v>
      </c>
      <c r="B11" s="27">
        <v>14</v>
      </c>
      <c r="C11" s="28">
        <v>729</v>
      </c>
      <c r="D11" s="28">
        <v>10311</v>
      </c>
      <c r="E11" s="28">
        <v>5339</v>
      </c>
      <c r="F11" s="28">
        <v>4972</v>
      </c>
      <c r="G11" s="69"/>
    </row>
    <row r="12" spans="1:7" ht="16.5" customHeight="1" x14ac:dyDescent="0.15">
      <c r="A12" s="251" t="s">
        <v>102</v>
      </c>
      <c r="B12" s="27">
        <v>14</v>
      </c>
      <c r="C12" s="28">
        <v>730</v>
      </c>
      <c r="D12" s="28">
        <v>10269</v>
      </c>
      <c r="E12" s="28">
        <v>5285</v>
      </c>
      <c r="F12" s="28">
        <v>4984</v>
      </c>
      <c r="G12" s="69"/>
    </row>
    <row r="13" spans="1:7" ht="16.5" customHeight="1" x14ac:dyDescent="0.15">
      <c r="A13" s="251" t="s">
        <v>64</v>
      </c>
      <c r="B13" s="27">
        <v>14</v>
      </c>
      <c r="C13" s="28">
        <v>734</v>
      </c>
      <c r="D13" s="28">
        <v>10088</v>
      </c>
      <c r="E13" s="28">
        <v>5265</v>
      </c>
      <c r="F13" s="28">
        <v>4823</v>
      </c>
      <c r="G13" s="69"/>
    </row>
    <row r="14" spans="1:7" ht="9" customHeight="1" x14ac:dyDescent="0.15">
      <c r="A14" s="251"/>
      <c r="B14" s="27"/>
      <c r="C14" s="28"/>
      <c r="D14" s="28"/>
      <c r="E14" s="28"/>
      <c r="F14" s="28"/>
      <c r="G14" s="69"/>
    </row>
    <row r="15" spans="1:7" x14ac:dyDescent="0.15">
      <c r="A15" s="48" t="s">
        <v>116</v>
      </c>
      <c r="B15" s="27"/>
      <c r="C15" s="28"/>
      <c r="D15" s="28"/>
      <c r="E15" s="28"/>
      <c r="F15" s="28"/>
      <c r="G15" s="69"/>
    </row>
    <row r="16" spans="1:7" x14ac:dyDescent="0.15">
      <c r="A16" s="28" t="s">
        <v>115</v>
      </c>
      <c r="B16" s="27"/>
      <c r="C16" s="28"/>
      <c r="D16" s="28"/>
      <c r="E16" s="28"/>
      <c r="F16" s="28"/>
      <c r="G16" s="69"/>
    </row>
    <row r="17" spans="1:7" ht="22.5" customHeight="1" x14ac:dyDescent="0.15">
      <c r="A17" s="250" t="s">
        <v>114</v>
      </c>
      <c r="B17" s="27">
        <v>13</v>
      </c>
      <c r="C17" s="28">
        <v>662</v>
      </c>
      <c r="D17" s="28">
        <v>9831</v>
      </c>
      <c r="E17" s="28">
        <v>5117</v>
      </c>
      <c r="F17" s="28">
        <v>4714</v>
      </c>
      <c r="G17" s="69"/>
    </row>
    <row r="18" spans="1:7" ht="22.5" customHeight="1" x14ac:dyDescent="0.15">
      <c r="A18" s="250" t="s">
        <v>113</v>
      </c>
      <c r="B18" s="27">
        <v>1</v>
      </c>
      <c r="C18" s="28">
        <v>72</v>
      </c>
      <c r="D18" s="28">
        <v>215</v>
      </c>
      <c r="E18" s="28">
        <v>107</v>
      </c>
      <c r="F18" s="28">
        <v>108</v>
      </c>
      <c r="G18" s="69"/>
    </row>
    <row r="19" spans="1:7" ht="22.5" customHeight="1" x14ac:dyDescent="0.15">
      <c r="A19" s="250" t="s">
        <v>112</v>
      </c>
      <c r="B19" s="27">
        <v>1</v>
      </c>
      <c r="C19" s="28">
        <v>30</v>
      </c>
      <c r="D19" s="28">
        <v>717</v>
      </c>
      <c r="E19" s="28">
        <v>310</v>
      </c>
      <c r="F19" s="28">
        <v>407</v>
      </c>
      <c r="G19" s="69"/>
    </row>
    <row r="20" spans="1:7" x14ac:dyDescent="0.15">
      <c r="A20" s="28" t="s">
        <v>111</v>
      </c>
      <c r="B20" s="27"/>
      <c r="C20" s="28"/>
      <c r="D20" s="28"/>
      <c r="E20" s="28"/>
      <c r="F20" s="28"/>
      <c r="G20" s="69"/>
    </row>
    <row r="21" spans="1:7" ht="22.5" customHeight="1" x14ac:dyDescent="0.15">
      <c r="A21" s="250" t="s">
        <v>110</v>
      </c>
      <c r="B21" s="27">
        <v>7</v>
      </c>
      <c r="C21" s="28">
        <v>397</v>
      </c>
      <c r="D21" s="28">
        <v>4365</v>
      </c>
      <c r="E21" s="28">
        <v>2327</v>
      </c>
      <c r="F21" s="28">
        <v>2038</v>
      </c>
      <c r="G21" s="69"/>
    </row>
    <row r="22" spans="1:7" ht="22.5" customHeight="1" x14ac:dyDescent="0.15">
      <c r="A22" s="250" t="s">
        <v>109</v>
      </c>
      <c r="B22" s="27">
        <v>1</v>
      </c>
      <c r="C22" s="28">
        <v>55</v>
      </c>
      <c r="D22" s="28">
        <v>838</v>
      </c>
      <c r="E22" s="28">
        <v>326</v>
      </c>
      <c r="F22" s="28">
        <v>512</v>
      </c>
      <c r="G22" s="69"/>
    </row>
    <row r="23" spans="1:7" ht="22.5" customHeight="1" x14ac:dyDescent="0.15">
      <c r="A23" s="250" t="s">
        <v>108</v>
      </c>
      <c r="B23" s="27">
        <v>6</v>
      </c>
      <c r="C23" s="28">
        <v>282</v>
      </c>
      <c r="D23" s="28">
        <v>4885</v>
      </c>
      <c r="E23" s="28">
        <v>2612</v>
      </c>
      <c r="F23" s="28">
        <v>2273</v>
      </c>
      <c r="G23" s="69"/>
    </row>
    <row r="24" spans="1:7" ht="6" customHeight="1" x14ac:dyDescent="0.15">
      <c r="A24" s="74"/>
      <c r="B24" s="73"/>
      <c r="C24" s="72"/>
      <c r="D24" s="72"/>
      <c r="E24" s="72"/>
      <c r="F24" s="72"/>
    </row>
    <row r="25" spans="1:7" ht="15" customHeight="1" x14ac:dyDescent="0.15">
      <c r="A25" s="28" t="s">
        <v>107</v>
      </c>
      <c r="B25" s="28"/>
      <c r="C25" s="41"/>
      <c r="D25" s="41"/>
      <c r="E25" s="41"/>
      <c r="F25" s="41"/>
      <c r="G25" s="70"/>
    </row>
    <row r="26" spans="1:7" x14ac:dyDescent="0.15">
      <c r="A26" s="71"/>
      <c r="B26" s="69"/>
      <c r="C26" s="70"/>
    </row>
    <row r="27" spans="1:7" x14ac:dyDescent="0.15">
      <c r="B27" s="69"/>
    </row>
    <row r="28" spans="1:7" x14ac:dyDescent="0.15">
      <c r="B28" s="69"/>
    </row>
  </sheetData>
  <mergeCells count="5">
    <mergeCell ref="B6:B7"/>
    <mergeCell ref="C6:C7"/>
    <mergeCell ref="A6:A7"/>
    <mergeCell ref="D6:F6"/>
    <mergeCell ref="A3:F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22"/>
  <sheetViews>
    <sheetView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3.625" style="78" customWidth="1"/>
    <col min="2" max="2" width="23.625" style="78" customWidth="1"/>
    <col min="3" max="3" width="7.375" style="78" customWidth="1"/>
    <col min="4" max="4" width="7.625" style="78" customWidth="1"/>
    <col min="5" max="6" width="6.625" style="78" customWidth="1"/>
    <col min="7" max="7" width="7.625" style="78" customWidth="1"/>
    <col min="8" max="9" width="6.625" style="78" customWidth="1"/>
    <col min="10" max="10" width="7.625" style="78" customWidth="1"/>
    <col min="11" max="12" width="6.625" style="78" customWidth="1"/>
    <col min="13" max="16384" width="9" style="78"/>
  </cols>
  <sheetData>
    <row r="1" spans="1:17" ht="24" customHeight="1" x14ac:dyDescent="0.2">
      <c r="A1" s="265" t="s">
        <v>141</v>
      </c>
      <c r="B1" s="91"/>
      <c r="C1" s="89"/>
      <c r="D1" s="89"/>
      <c r="E1" s="89"/>
      <c r="F1" s="89"/>
      <c r="G1" s="89"/>
      <c r="H1" s="89"/>
      <c r="I1" s="89"/>
    </row>
    <row r="2" spans="1:17" ht="9" customHeight="1" x14ac:dyDescent="0.2">
      <c r="A2" s="91"/>
      <c r="B2" s="91"/>
      <c r="C2" s="89"/>
      <c r="D2" s="89"/>
      <c r="E2" s="89"/>
      <c r="F2" s="89"/>
      <c r="G2" s="89"/>
      <c r="H2" s="89"/>
      <c r="I2" s="89"/>
    </row>
    <row r="3" spans="1:17" x14ac:dyDescent="0.15">
      <c r="A3" s="90" t="s">
        <v>140</v>
      </c>
      <c r="B3" s="90"/>
      <c r="C3" s="89"/>
      <c r="D3" s="89"/>
      <c r="E3" s="89"/>
      <c r="F3" s="89"/>
      <c r="G3" s="89"/>
      <c r="H3" s="89"/>
      <c r="I3" s="89"/>
    </row>
    <row r="4" spans="1:17" ht="6" customHeight="1" x14ac:dyDescent="0.15">
      <c r="A4" s="90"/>
      <c r="B4" s="90"/>
      <c r="C4" s="89"/>
      <c r="D4" s="89"/>
      <c r="E4" s="89"/>
      <c r="F4" s="89"/>
      <c r="G4" s="89"/>
      <c r="H4" s="89"/>
      <c r="I4" s="89"/>
    </row>
    <row r="5" spans="1:17" s="76" customFormat="1" ht="15" customHeight="1" x14ac:dyDescent="0.4">
      <c r="A5" s="302" t="s">
        <v>95</v>
      </c>
      <c r="B5" s="293"/>
      <c r="C5" s="293" t="s">
        <v>139</v>
      </c>
      <c r="D5" s="295" t="s">
        <v>138</v>
      </c>
      <c r="E5" s="297"/>
      <c r="F5" s="296"/>
      <c r="G5" s="295" t="s">
        <v>137</v>
      </c>
      <c r="H5" s="297"/>
      <c r="I5" s="296"/>
      <c r="J5" s="295" t="s">
        <v>136</v>
      </c>
      <c r="K5" s="297"/>
      <c r="L5" s="297"/>
    </row>
    <row r="6" spans="1:17" s="76" customFormat="1" ht="15" customHeight="1" x14ac:dyDescent="0.4">
      <c r="A6" s="303"/>
      <c r="B6" s="294"/>
      <c r="C6" s="294"/>
      <c r="D6" s="55" t="s">
        <v>88</v>
      </c>
      <c r="E6" s="55" t="s">
        <v>87</v>
      </c>
      <c r="F6" s="55" t="s">
        <v>86</v>
      </c>
      <c r="G6" s="55" t="s">
        <v>88</v>
      </c>
      <c r="H6" s="55" t="s">
        <v>87</v>
      </c>
      <c r="I6" s="249" t="s">
        <v>86</v>
      </c>
      <c r="J6" s="55" t="s">
        <v>88</v>
      </c>
      <c r="K6" s="55" t="s">
        <v>87</v>
      </c>
      <c r="L6" s="249" t="s">
        <v>86</v>
      </c>
    </row>
    <row r="7" spans="1:17" x14ac:dyDescent="0.15">
      <c r="A7" s="304" t="s">
        <v>135</v>
      </c>
      <c r="B7" s="304"/>
      <c r="C7" s="75"/>
      <c r="D7" s="250"/>
      <c r="E7" s="250"/>
      <c r="F7" s="250"/>
      <c r="G7" s="250"/>
      <c r="H7" s="250"/>
      <c r="I7" s="250"/>
      <c r="J7" s="84"/>
      <c r="K7" s="84"/>
      <c r="L7" s="84"/>
    </row>
    <row r="8" spans="1:17" ht="17.25" customHeight="1" x14ac:dyDescent="0.15">
      <c r="A8" s="300" t="s">
        <v>134</v>
      </c>
      <c r="B8" s="301"/>
      <c r="C8" s="85">
        <v>36</v>
      </c>
      <c r="D8" s="84">
        <v>439</v>
      </c>
      <c r="E8" s="84">
        <v>61</v>
      </c>
      <c r="F8" s="84">
        <v>378</v>
      </c>
      <c r="G8" s="84">
        <v>263</v>
      </c>
      <c r="H8" s="84">
        <v>36</v>
      </c>
      <c r="I8" s="84">
        <v>227</v>
      </c>
      <c r="J8" s="84">
        <v>230</v>
      </c>
      <c r="K8" s="84">
        <v>32</v>
      </c>
      <c r="L8" s="84">
        <v>198</v>
      </c>
    </row>
    <row r="9" spans="1:17" ht="17.25" customHeight="1" x14ac:dyDescent="0.15">
      <c r="A9" s="300" t="s">
        <v>133</v>
      </c>
      <c r="B9" s="301"/>
      <c r="C9" s="85">
        <v>39</v>
      </c>
      <c r="D9" s="84">
        <v>435</v>
      </c>
      <c r="E9" s="84">
        <v>61</v>
      </c>
      <c r="F9" s="84">
        <v>374</v>
      </c>
      <c r="G9" s="84">
        <v>241</v>
      </c>
      <c r="H9" s="84">
        <v>33</v>
      </c>
      <c r="I9" s="84">
        <v>208</v>
      </c>
      <c r="J9" s="84">
        <v>214</v>
      </c>
      <c r="K9" s="84">
        <v>30</v>
      </c>
      <c r="L9" s="84">
        <v>184</v>
      </c>
      <c r="M9" s="86"/>
      <c r="N9" s="86"/>
    </row>
    <row r="10" spans="1:17" ht="17.25" customHeight="1" x14ac:dyDescent="0.15">
      <c r="A10" s="300" t="s">
        <v>132</v>
      </c>
      <c r="B10" s="301"/>
      <c r="C10" s="84">
        <v>37</v>
      </c>
      <c r="D10" s="84">
        <v>397</v>
      </c>
      <c r="E10" s="84">
        <v>69</v>
      </c>
      <c r="F10" s="84">
        <v>328</v>
      </c>
      <c r="G10" s="84">
        <v>212</v>
      </c>
      <c r="H10" s="84">
        <v>44</v>
      </c>
      <c r="I10" s="84">
        <v>168</v>
      </c>
      <c r="J10" s="84">
        <v>186</v>
      </c>
      <c r="K10" s="84">
        <v>40</v>
      </c>
      <c r="L10" s="84">
        <v>146</v>
      </c>
      <c r="M10" s="86"/>
      <c r="N10" s="86"/>
    </row>
    <row r="11" spans="1:17" ht="17.25" customHeight="1" x14ac:dyDescent="0.15">
      <c r="A11" s="300" t="s">
        <v>131</v>
      </c>
      <c r="B11" s="301"/>
      <c r="C11" s="85">
        <v>36</v>
      </c>
      <c r="D11" s="84">
        <v>396</v>
      </c>
      <c r="E11" s="84">
        <v>73</v>
      </c>
      <c r="F11" s="84">
        <v>323</v>
      </c>
      <c r="G11" s="84">
        <v>257</v>
      </c>
      <c r="H11" s="84">
        <v>40</v>
      </c>
      <c r="I11" s="84">
        <v>217</v>
      </c>
      <c r="J11" s="84">
        <v>216</v>
      </c>
      <c r="K11" s="84">
        <v>35</v>
      </c>
      <c r="L11" s="84">
        <v>181</v>
      </c>
      <c r="M11" s="86"/>
      <c r="N11" s="86"/>
    </row>
    <row r="12" spans="1:17" ht="17.25" customHeight="1" x14ac:dyDescent="0.15">
      <c r="A12" s="300" t="s">
        <v>130</v>
      </c>
      <c r="B12" s="300"/>
      <c r="C12" s="85">
        <v>35</v>
      </c>
      <c r="D12" s="84">
        <v>390</v>
      </c>
      <c r="E12" s="84">
        <v>59</v>
      </c>
      <c r="F12" s="84">
        <v>331</v>
      </c>
      <c r="G12" s="84">
        <v>224</v>
      </c>
      <c r="H12" s="84">
        <v>35</v>
      </c>
      <c r="I12" s="84">
        <v>189</v>
      </c>
      <c r="J12" s="84">
        <v>197</v>
      </c>
      <c r="K12" s="84">
        <v>31</v>
      </c>
      <c r="L12" s="84">
        <v>166</v>
      </c>
      <c r="M12" s="86"/>
      <c r="N12" s="86"/>
    </row>
    <row r="13" spans="1:17" ht="12" customHeight="1" x14ac:dyDescent="0.15">
      <c r="A13" s="299"/>
      <c r="B13" s="299"/>
      <c r="C13" s="66"/>
      <c r="D13" s="48"/>
      <c r="E13" s="48"/>
      <c r="F13" s="48"/>
      <c r="G13" s="48"/>
      <c r="H13" s="48"/>
      <c r="I13" s="48"/>
      <c r="J13" s="48"/>
      <c r="K13" s="48"/>
      <c r="L13" s="48"/>
      <c r="M13" s="86"/>
      <c r="N13" s="86"/>
    </row>
    <row r="14" spans="1:17" ht="21.75" customHeight="1" x14ac:dyDescent="0.15">
      <c r="A14" s="86"/>
      <c r="B14" s="88" t="s">
        <v>129</v>
      </c>
      <c r="C14" s="87">
        <v>13</v>
      </c>
      <c r="D14" s="84">
        <v>208</v>
      </c>
      <c r="E14" s="87">
        <v>5</v>
      </c>
      <c r="F14" s="84">
        <v>203</v>
      </c>
      <c r="G14" s="84">
        <v>112</v>
      </c>
      <c r="H14" s="87">
        <v>2</v>
      </c>
      <c r="I14" s="84">
        <v>110</v>
      </c>
      <c r="J14" s="84">
        <v>102</v>
      </c>
      <c r="K14" s="87">
        <v>2</v>
      </c>
      <c r="L14" s="84">
        <v>100</v>
      </c>
      <c r="M14" s="86"/>
      <c r="N14" s="86"/>
    </row>
    <row r="15" spans="1:17" ht="21.75" customHeight="1" x14ac:dyDescent="0.15">
      <c r="A15" s="86"/>
      <c r="B15" s="88" t="s">
        <v>128</v>
      </c>
      <c r="C15" s="84">
        <v>10</v>
      </c>
      <c r="D15" s="84">
        <v>66</v>
      </c>
      <c r="E15" s="87">
        <v>20</v>
      </c>
      <c r="F15" s="84">
        <v>46</v>
      </c>
      <c r="G15" s="84">
        <v>36</v>
      </c>
      <c r="H15" s="87">
        <v>10</v>
      </c>
      <c r="I15" s="84">
        <v>26</v>
      </c>
      <c r="J15" s="84">
        <v>33</v>
      </c>
      <c r="K15" s="87">
        <v>10</v>
      </c>
      <c r="L15" s="84">
        <v>23</v>
      </c>
      <c r="M15" s="86"/>
      <c r="N15" s="86"/>
      <c r="O15" s="86"/>
      <c r="Q15" s="86"/>
    </row>
    <row r="16" spans="1:17" ht="21.75" customHeight="1" x14ac:dyDescent="0.15">
      <c r="A16" s="86"/>
      <c r="B16" s="88" t="s">
        <v>127</v>
      </c>
      <c r="C16" s="87">
        <v>12</v>
      </c>
      <c r="D16" s="84">
        <v>111</v>
      </c>
      <c r="E16" s="87">
        <v>32</v>
      </c>
      <c r="F16" s="87">
        <v>79</v>
      </c>
      <c r="G16" s="84">
        <v>71</v>
      </c>
      <c r="H16" s="87">
        <v>21</v>
      </c>
      <c r="I16" s="87">
        <v>50</v>
      </c>
      <c r="J16" s="84">
        <v>57</v>
      </c>
      <c r="K16" s="87">
        <v>17</v>
      </c>
      <c r="L16" s="87">
        <v>40</v>
      </c>
      <c r="M16" s="86"/>
      <c r="N16" s="86"/>
    </row>
    <row r="17" spans="1:14" ht="21.75" customHeight="1" x14ac:dyDescent="0.15">
      <c r="A17" s="86"/>
      <c r="B17" s="88" t="s">
        <v>126</v>
      </c>
      <c r="C17" s="87">
        <v>35</v>
      </c>
      <c r="D17" s="87">
        <v>385</v>
      </c>
      <c r="E17" s="87">
        <v>57</v>
      </c>
      <c r="F17" s="87">
        <v>328</v>
      </c>
      <c r="G17" s="87">
        <v>219</v>
      </c>
      <c r="H17" s="87">
        <v>33</v>
      </c>
      <c r="I17" s="87">
        <v>186</v>
      </c>
      <c r="J17" s="87">
        <v>192</v>
      </c>
      <c r="K17" s="87">
        <v>29</v>
      </c>
      <c r="L17" s="87">
        <v>163</v>
      </c>
      <c r="M17" s="86"/>
      <c r="N17" s="86"/>
    </row>
    <row r="18" spans="1:14" ht="21.75" customHeight="1" x14ac:dyDescent="0.15">
      <c r="A18" s="86"/>
      <c r="B18" s="88" t="s">
        <v>125</v>
      </c>
      <c r="C18" s="49">
        <v>0</v>
      </c>
      <c r="D18" s="84">
        <v>5</v>
      </c>
      <c r="E18" s="87">
        <v>2</v>
      </c>
      <c r="F18" s="87">
        <v>3</v>
      </c>
      <c r="G18" s="87">
        <v>5</v>
      </c>
      <c r="H18" s="87">
        <v>2</v>
      </c>
      <c r="I18" s="87">
        <v>3</v>
      </c>
      <c r="J18" s="87">
        <v>5</v>
      </c>
      <c r="K18" s="87">
        <v>2</v>
      </c>
      <c r="L18" s="87">
        <v>3</v>
      </c>
      <c r="M18" s="86"/>
      <c r="N18" s="86"/>
    </row>
    <row r="19" spans="1:14" ht="16.5" customHeight="1" x14ac:dyDescent="0.15">
      <c r="A19" s="299"/>
      <c r="B19" s="299"/>
      <c r="C19" s="85"/>
      <c r="D19" s="84"/>
      <c r="E19" s="84"/>
      <c r="F19" s="84"/>
      <c r="G19" s="84"/>
      <c r="H19" s="84"/>
      <c r="I19" s="84"/>
      <c r="J19" s="84"/>
      <c r="K19" s="84"/>
      <c r="L19" s="84"/>
    </row>
    <row r="20" spans="1:14" ht="9" customHeight="1" x14ac:dyDescent="0.15">
      <c r="A20" s="74"/>
      <c r="B20" s="83"/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1" spans="1:14" x14ac:dyDescent="0.15">
      <c r="A21" s="81" t="s">
        <v>124</v>
      </c>
      <c r="B21" s="80" t="s">
        <v>123</v>
      </c>
      <c r="C21" s="79"/>
      <c r="D21" s="79"/>
    </row>
    <row r="22" spans="1:14" x14ac:dyDescent="0.15">
      <c r="A22" s="79"/>
      <c r="B22" s="79" t="s">
        <v>122</v>
      </c>
    </row>
  </sheetData>
  <mergeCells count="13">
    <mergeCell ref="A19:B19"/>
    <mergeCell ref="J5:L5"/>
    <mergeCell ref="D5:F5"/>
    <mergeCell ref="A8:B8"/>
    <mergeCell ref="A5:B6"/>
    <mergeCell ref="A7:B7"/>
    <mergeCell ref="A13:B13"/>
    <mergeCell ref="A10:B10"/>
    <mergeCell ref="A11:B11"/>
    <mergeCell ref="G5:I5"/>
    <mergeCell ref="C5:C6"/>
    <mergeCell ref="A9:B9"/>
    <mergeCell ref="A12:B1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106"/>
  <sheetViews>
    <sheetView zoomScaleNormal="100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29.625" style="92" customWidth="1"/>
    <col min="2" max="11" width="7.125" style="92" customWidth="1"/>
    <col min="12" max="16384" width="9" style="92"/>
  </cols>
  <sheetData>
    <row r="1" spans="1:12" ht="24" customHeight="1" x14ac:dyDescent="0.15">
      <c r="A1" s="266" t="s">
        <v>216</v>
      </c>
      <c r="B1" s="136"/>
      <c r="C1" s="136"/>
      <c r="D1" s="136"/>
      <c r="E1" s="136"/>
      <c r="F1" s="136"/>
      <c r="G1" s="136"/>
      <c r="H1" s="136"/>
    </row>
    <row r="2" spans="1:12" x14ac:dyDescent="0.15">
      <c r="A2" s="137" t="s">
        <v>215</v>
      </c>
      <c r="B2" s="136"/>
      <c r="C2" s="136"/>
      <c r="D2" s="136"/>
      <c r="E2" s="136"/>
      <c r="F2" s="136"/>
      <c r="G2" s="136"/>
      <c r="H2" s="136"/>
    </row>
    <row r="3" spans="1:12" ht="13.5" customHeight="1" x14ac:dyDescent="0.15">
      <c r="A3" s="137"/>
      <c r="B3" s="136"/>
      <c r="C3" s="136"/>
      <c r="D3" s="136"/>
      <c r="E3" s="136"/>
      <c r="F3" s="136"/>
      <c r="G3" s="136"/>
      <c r="H3" s="136"/>
    </row>
    <row r="4" spans="1:12" s="134" customFormat="1" ht="13.5" customHeight="1" x14ac:dyDescent="0.4">
      <c r="A4" s="307" t="s">
        <v>214</v>
      </c>
      <c r="B4" s="307" t="s">
        <v>139</v>
      </c>
      <c r="C4" s="306" t="s">
        <v>138</v>
      </c>
      <c r="D4" s="306"/>
      <c r="E4" s="309"/>
      <c r="F4" s="305" t="s">
        <v>137</v>
      </c>
      <c r="G4" s="306"/>
      <c r="H4" s="309"/>
      <c r="I4" s="305" t="s">
        <v>136</v>
      </c>
      <c r="J4" s="306"/>
      <c r="K4" s="306"/>
    </row>
    <row r="5" spans="1:12" s="134" customFormat="1" ht="13.5" customHeight="1" x14ac:dyDescent="0.4">
      <c r="A5" s="308"/>
      <c r="B5" s="308"/>
      <c r="C5" s="254" t="s">
        <v>88</v>
      </c>
      <c r="D5" s="135" t="s">
        <v>87</v>
      </c>
      <c r="E5" s="135" t="s">
        <v>86</v>
      </c>
      <c r="F5" s="135" t="s">
        <v>88</v>
      </c>
      <c r="G5" s="135" t="s">
        <v>87</v>
      </c>
      <c r="H5" s="253" t="s">
        <v>86</v>
      </c>
      <c r="I5" s="135" t="s">
        <v>88</v>
      </c>
      <c r="J5" s="135" t="s">
        <v>87</v>
      </c>
      <c r="K5" s="253" t="s">
        <v>86</v>
      </c>
    </row>
    <row r="6" spans="1:12" ht="15" customHeight="1" x14ac:dyDescent="0.15">
      <c r="A6" s="133" t="s">
        <v>213</v>
      </c>
      <c r="B6" s="132"/>
      <c r="C6" s="113"/>
      <c r="D6" s="113"/>
      <c r="E6" s="113"/>
      <c r="F6" s="113"/>
      <c r="G6" s="113"/>
      <c r="H6" s="113"/>
      <c r="I6" s="130"/>
      <c r="J6" s="130"/>
      <c r="K6" s="130"/>
    </row>
    <row r="7" spans="1:12" ht="15" customHeight="1" x14ac:dyDescent="0.15">
      <c r="A7" s="131" t="s">
        <v>134</v>
      </c>
      <c r="B7" s="130">
        <v>834</v>
      </c>
      <c r="C7" s="130">
        <v>8913</v>
      </c>
      <c r="D7" s="130">
        <v>5814</v>
      </c>
      <c r="E7" s="130">
        <v>3099</v>
      </c>
      <c r="F7" s="130">
        <v>6305</v>
      </c>
      <c r="G7" s="130">
        <v>3948</v>
      </c>
      <c r="H7" s="130">
        <v>2357</v>
      </c>
      <c r="I7" s="130">
        <v>2317</v>
      </c>
      <c r="J7" s="130">
        <v>1465</v>
      </c>
      <c r="K7" s="130">
        <v>852</v>
      </c>
    </row>
    <row r="8" spans="1:12" ht="15" customHeight="1" x14ac:dyDescent="0.15">
      <c r="A8" s="131">
        <v>28</v>
      </c>
      <c r="B8" s="130">
        <v>818</v>
      </c>
      <c r="C8" s="130">
        <v>8898</v>
      </c>
      <c r="D8" s="130">
        <v>5732</v>
      </c>
      <c r="E8" s="130">
        <v>3166</v>
      </c>
      <c r="F8" s="130">
        <v>6817</v>
      </c>
      <c r="G8" s="130">
        <v>4159</v>
      </c>
      <c r="H8" s="130">
        <v>2658</v>
      </c>
      <c r="I8" s="130">
        <v>2301</v>
      </c>
      <c r="J8" s="130">
        <v>1480</v>
      </c>
      <c r="K8" s="130">
        <v>821</v>
      </c>
    </row>
    <row r="9" spans="1:12" ht="15" customHeight="1" x14ac:dyDescent="0.15">
      <c r="A9" s="131">
        <v>29</v>
      </c>
      <c r="B9" s="130">
        <v>815</v>
      </c>
      <c r="C9" s="130">
        <v>8866</v>
      </c>
      <c r="D9" s="130">
        <v>5692</v>
      </c>
      <c r="E9" s="130">
        <v>3174</v>
      </c>
      <c r="F9" s="130">
        <v>6017</v>
      </c>
      <c r="G9" s="130">
        <v>3649</v>
      </c>
      <c r="H9" s="130">
        <v>2368</v>
      </c>
      <c r="I9" s="130">
        <v>2315</v>
      </c>
      <c r="J9" s="130">
        <v>1520</v>
      </c>
      <c r="K9" s="130">
        <v>795</v>
      </c>
      <c r="L9" s="98"/>
    </row>
    <row r="10" spans="1:12" ht="15" customHeight="1" x14ac:dyDescent="0.15">
      <c r="A10" s="131">
        <v>30</v>
      </c>
      <c r="B10" s="130">
        <v>813</v>
      </c>
      <c r="C10" s="130">
        <v>8857</v>
      </c>
      <c r="D10" s="130">
        <v>5737</v>
      </c>
      <c r="E10" s="130">
        <v>3120</v>
      </c>
      <c r="F10" s="130">
        <v>6315</v>
      </c>
      <c r="G10" s="130">
        <v>3968</v>
      </c>
      <c r="H10" s="130">
        <v>2347</v>
      </c>
      <c r="I10" s="130">
        <v>2306</v>
      </c>
      <c r="J10" s="130">
        <v>1532</v>
      </c>
      <c r="K10" s="130">
        <v>774</v>
      </c>
      <c r="L10" s="98"/>
    </row>
    <row r="11" spans="1:12" ht="15" customHeight="1" x14ac:dyDescent="0.15">
      <c r="A11" s="131" t="s">
        <v>158</v>
      </c>
      <c r="B11" s="130">
        <v>814</v>
      </c>
      <c r="C11" s="130">
        <v>8818</v>
      </c>
      <c r="D11" s="130">
        <v>5784</v>
      </c>
      <c r="E11" s="130">
        <v>3034</v>
      </c>
      <c r="F11" s="130">
        <v>6107</v>
      </c>
      <c r="G11" s="130">
        <v>3731</v>
      </c>
      <c r="H11" s="130">
        <v>2376</v>
      </c>
      <c r="I11" s="130">
        <v>2287</v>
      </c>
      <c r="J11" s="130">
        <v>1528</v>
      </c>
      <c r="K11" s="130">
        <v>759</v>
      </c>
      <c r="L11" s="98"/>
    </row>
    <row r="12" spans="1:12" ht="13.5" customHeight="1" x14ac:dyDescent="0.15">
      <c r="A12" s="129"/>
      <c r="B12" s="113"/>
      <c r="C12" s="128"/>
      <c r="D12" s="127"/>
      <c r="E12" s="127"/>
      <c r="F12" s="128"/>
      <c r="G12" s="127"/>
      <c r="H12" s="127"/>
      <c r="I12" s="128"/>
      <c r="J12" s="127"/>
      <c r="K12" s="127"/>
      <c r="L12" s="98"/>
    </row>
    <row r="13" spans="1:12" ht="15" customHeight="1" x14ac:dyDescent="0.15">
      <c r="A13" s="105" t="s">
        <v>212</v>
      </c>
      <c r="B13" s="113">
        <v>1</v>
      </c>
      <c r="C13" s="113"/>
      <c r="D13" s="113"/>
      <c r="E13" s="113"/>
      <c r="F13" s="113"/>
      <c r="G13" s="113"/>
      <c r="H13" s="113"/>
      <c r="I13" s="113"/>
      <c r="J13" s="113"/>
      <c r="K13" s="113"/>
      <c r="L13" s="98"/>
    </row>
    <row r="14" spans="1:12" ht="15" customHeight="1" x14ac:dyDescent="0.15">
      <c r="A14" s="105" t="s">
        <v>211</v>
      </c>
      <c r="B14" s="113">
        <v>6</v>
      </c>
      <c r="C14" s="113"/>
      <c r="D14" s="113"/>
      <c r="E14" s="113"/>
      <c r="F14" s="113"/>
      <c r="G14" s="113"/>
      <c r="H14" s="113"/>
      <c r="I14" s="113"/>
      <c r="J14" s="113"/>
      <c r="K14" s="113"/>
      <c r="L14" s="98"/>
    </row>
    <row r="15" spans="1:12" ht="15" customHeight="1" x14ac:dyDescent="0.15">
      <c r="A15" s="105" t="s">
        <v>210</v>
      </c>
      <c r="B15" s="123"/>
      <c r="C15" s="122">
        <v>386</v>
      </c>
      <c r="D15" s="122">
        <v>192</v>
      </c>
      <c r="E15" s="122">
        <v>194</v>
      </c>
      <c r="F15" s="122">
        <v>0</v>
      </c>
      <c r="G15" s="122">
        <v>0</v>
      </c>
      <c r="H15" s="122">
        <v>0</v>
      </c>
      <c r="I15" s="122">
        <v>0</v>
      </c>
      <c r="J15" s="122">
        <v>0</v>
      </c>
      <c r="K15" s="122">
        <v>0</v>
      </c>
      <c r="L15" s="98"/>
    </row>
    <row r="16" spans="1:12" ht="15" customHeight="1" x14ac:dyDescent="0.15">
      <c r="A16" s="105" t="s">
        <v>209</v>
      </c>
      <c r="B16" s="123">
        <v>84</v>
      </c>
      <c r="C16" s="122">
        <v>939</v>
      </c>
      <c r="D16" s="122">
        <v>437</v>
      </c>
      <c r="E16" s="122">
        <v>502</v>
      </c>
      <c r="F16" s="122">
        <v>1148</v>
      </c>
      <c r="G16" s="122">
        <v>579</v>
      </c>
      <c r="H16" s="122">
        <v>569</v>
      </c>
      <c r="I16" s="122">
        <v>306</v>
      </c>
      <c r="J16" s="122">
        <v>149</v>
      </c>
      <c r="K16" s="122">
        <v>157</v>
      </c>
      <c r="L16" s="98"/>
    </row>
    <row r="17" spans="1:12" ht="15" customHeight="1" x14ac:dyDescent="0.15">
      <c r="A17" s="105" t="s">
        <v>208</v>
      </c>
      <c r="B17" s="123">
        <v>61</v>
      </c>
      <c r="C17" s="122">
        <v>810</v>
      </c>
      <c r="D17" s="122">
        <v>288</v>
      </c>
      <c r="E17" s="122">
        <v>522</v>
      </c>
      <c r="F17" s="122">
        <v>784</v>
      </c>
      <c r="G17" s="122">
        <v>307</v>
      </c>
      <c r="H17" s="122">
        <v>477</v>
      </c>
      <c r="I17" s="122">
        <v>183</v>
      </c>
      <c r="J17" s="122">
        <v>65</v>
      </c>
      <c r="K17" s="122">
        <v>118</v>
      </c>
      <c r="L17" s="98"/>
    </row>
    <row r="18" spans="1:12" ht="15" customHeight="1" x14ac:dyDescent="0.15">
      <c r="A18" s="105" t="s">
        <v>207</v>
      </c>
      <c r="B18" s="123">
        <v>74</v>
      </c>
      <c r="C18" s="122">
        <v>876</v>
      </c>
      <c r="D18" s="122">
        <v>646</v>
      </c>
      <c r="E18" s="122">
        <v>230</v>
      </c>
      <c r="F18" s="122">
        <v>502</v>
      </c>
      <c r="G18" s="122">
        <v>364</v>
      </c>
      <c r="H18" s="122">
        <v>138</v>
      </c>
      <c r="I18" s="122">
        <v>218</v>
      </c>
      <c r="J18" s="122">
        <v>165</v>
      </c>
      <c r="K18" s="122">
        <v>53</v>
      </c>
      <c r="L18" s="98"/>
    </row>
    <row r="19" spans="1:12" ht="15" customHeight="1" x14ac:dyDescent="0.15">
      <c r="A19" s="105" t="s">
        <v>206</v>
      </c>
      <c r="B19" s="123">
        <v>8</v>
      </c>
      <c r="C19" s="122">
        <v>1024</v>
      </c>
      <c r="D19" s="122">
        <v>494</v>
      </c>
      <c r="E19" s="122">
        <v>530</v>
      </c>
      <c r="F19" s="122">
        <v>887</v>
      </c>
      <c r="G19" s="122">
        <v>404</v>
      </c>
      <c r="H19" s="122">
        <v>483</v>
      </c>
      <c r="I19" s="122">
        <v>180</v>
      </c>
      <c r="J19" s="122">
        <v>81</v>
      </c>
      <c r="K19" s="122">
        <v>99</v>
      </c>
      <c r="L19" s="98"/>
    </row>
    <row r="20" spans="1:12" ht="15" customHeight="1" x14ac:dyDescent="0.15">
      <c r="A20" s="126" t="s">
        <v>205</v>
      </c>
      <c r="B20" s="122"/>
      <c r="C20" s="122">
        <v>769</v>
      </c>
      <c r="D20" s="122">
        <v>476</v>
      </c>
      <c r="E20" s="122">
        <v>293</v>
      </c>
      <c r="F20" s="122">
        <v>635</v>
      </c>
      <c r="G20" s="122">
        <v>389</v>
      </c>
      <c r="H20" s="122">
        <v>246</v>
      </c>
      <c r="I20" s="122">
        <v>120</v>
      </c>
      <c r="J20" s="122">
        <v>76</v>
      </c>
      <c r="K20" s="122">
        <v>44</v>
      </c>
      <c r="L20" s="98"/>
    </row>
    <row r="21" spans="1:12" ht="15" customHeight="1" x14ac:dyDescent="0.15">
      <c r="A21" s="126" t="s">
        <v>204</v>
      </c>
      <c r="B21" s="122"/>
      <c r="C21" s="122">
        <v>255</v>
      </c>
      <c r="D21" s="122">
        <v>18</v>
      </c>
      <c r="E21" s="122">
        <v>237</v>
      </c>
      <c r="F21" s="122">
        <v>252</v>
      </c>
      <c r="G21" s="122">
        <v>15</v>
      </c>
      <c r="H21" s="122">
        <v>237</v>
      </c>
      <c r="I21" s="122">
        <v>60</v>
      </c>
      <c r="J21" s="122">
        <v>5</v>
      </c>
      <c r="K21" s="122">
        <v>55</v>
      </c>
      <c r="L21" s="98"/>
    </row>
    <row r="22" spans="1:12" ht="15" customHeight="1" x14ac:dyDescent="0.15">
      <c r="A22" s="105" t="s">
        <v>203</v>
      </c>
      <c r="B22" s="122"/>
      <c r="C22" s="122">
        <v>2806</v>
      </c>
      <c r="D22" s="122">
        <v>2393</v>
      </c>
      <c r="E22" s="122">
        <v>413</v>
      </c>
      <c r="F22" s="122">
        <v>1670</v>
      </c>
      <c r="G22" s="122">
        <v>1369</v>
      </c>
      <c r="H22" s="122">
        <v>301</v>
      </c>
      <c r="I22" s="122">
        <v>684</v>
      </c>
      <c r="J22" s="122">
        <v>578</v>
      </c>
      <c r="K22" s="122">
        <v>106</v>
      </c>
      <c r="L22" s="98"/>
    </row>
    <row r="23" spans="1:12" ht="15" customHeight="1" x14ac:dyDescent="0.15">
      <c r="A23" s="105" t="s">
        <v>202</v>
      </c>
      <c r="B23" s="122"/>
      <c r="C23" s="122">
        <v>2575</v>
      </c>
      <c r="D23" s="122">
        <v>2194</v>
      </c>
      <c r="E23" s="122">
        <v>381</v>
      </c>
      <c r="F23" s="122">
        <v>1404</v>
      </c>
      <c r="G23" s="122">
        <v>1149</v>
      </c>
      <c r="H23" s="122">
        <v>255</v>
      </c>
      <c r="I23" s="122">
        <v>632</v>
      </c>
      <c r="J23" s="122">
        <v>535</v>
      </c>
      <c r="K23" s="122">
        <v>97</v>
      </c>
      <c r="L23" s="98"/>
    </row>
    <row r="24" spans="1:12" ht="15" customHeight="1" x14ac:dyDescent="0.15">
      <c r="A24" s="105" t="s">
        <v>201</v>
      </c>
      <c r="B24" s="122"/>
      <c r="C24" s="122">
        <v>231</v>
      </c>
      <c r="D24" s="122">
        <v>199</v>
      </c>
      <c r="E24" s="122">
        <v>32</v>
      </c>
      <c r="F24" s="122">
        <v>266</v>
      </c>
      <c r="G24" s="122">
        <v>220</v>
      </c>
      <c r="H24" s="122">
        <v>46</v>
      </c>
      <c r="I24" s="122">
        <v>52</v>
      </c>
      <c r="J24" s="122">
        <v>43</v>
      </c>
      <c r="K24" s="122">
        <v>9</v>
      </c>
      <c r="L24" s="98"/>
    </row>
    <row r="25" spans="1:12" ht="15" customHeight="1" x14ac:dyDescent="0.15">
      <c r="A25" s="105" t="s">
        <v>200</v>
      </c>
      <c r="B25" s="123">
        <v>67</v>
      </c>
      <c r="C25" s="122">
        <v>660</v>
      </c>
      <c r="D25" s="122">
        <v>356</v>
      </c>
      <c r="E25" s="122">
        <v>304</v>
      </c>
      <c r="F25" s="122">
        <v>466</v>
      </c>
      <c r="G25" s="122">
        <v>256</v>
      </c>
      <c r="H25" s="122">
        <v>210</v>
      </c>
      <c r="I25" s="122">
        <v>168</v>
      </c>
      <c r="J25" s="122">
        <v>92</v>
      </c>
      <c r="K25" s="122">
        <v>76</v>
      </c>
      <c r="L25" s="98"/>
    </row>
    <row r="26" spans="1:12" ht="15" customHeight="1" x14ac:dyDescent="0.15">
      <c r="A26" s="105" t="s">
        <v>199</v>
      </c>
      <c r="B26" s="122"/>
      <c r="C26" s="122">
        <v>29</v>
      </c>
      <c r="D26" s="122">
        <v>17</v>
      </c>
      <c r="E26" s="122">
        <v>12</v>
      </c>
      <c r="F26" s="122">
        <v>10</v>
      </c>
      <c r="G26" s="122">
        <v>8</v>
      </c>
      <c r="H26" s="122">
        <v>2</v>
      </c>
      <c r="I26" s="122">
        <v>5</v>
      </c>
      <c r="J26" s="122">
        <v>3</v>
      </c>
      <c r="K26" s="122">
        <v>2</v>
      </c>
      <c r="L26" s="98"/>
    </row>
    <row r="27" spans="1:12" ht="15" customHeight="1" x14ac:dyDescent="0.15">
      <c r="A27" s="105" t="s">
        <v>198</v>
      </c>
      <c r="B27" s="122"/>
      <c r="C27" s="122">
        <v>27</v>
      </c>
      <c r="D27" s="122">
        <v>7</v>
      </c>
      <c r="E27" s="122">
        <v>20</v>
      </c>
      <c r="F27" s="122">
        <v>23</v>
      </c>
      <c r="G27" s="122">
        <v>7</v>
      </c>
      <c r="H27" s="122">
        <v>16</v>
      </c>
      <c r="I27" s="122">
        <v>14</v>
      </c>
      <c r="J27" s="122">
        <v>3</v>
      </c>
      <c r="K27" s="122">
        <v>11</v>
      </c>
      <c r="L27" s="98"/>
    </row>
    <row r="28" spans="1:12" ht="15" customHeight="1" x14ac:dyDescent="0.15">
      <c r="A28" s="105" t="s">
        <v>197</v>
      </c>
      <c r="B28" s="123">
        <v>176</v>
      </c>
      <c r="C28" s="122">
        <v>196</v>
      </c>
      <c r="D28" s="122">
        <v>113</v>
      </c>
      <c r="E28" s="122">
        <v>83</v>
      </c>
      <c r="F28" s="122">
        <v>44</v>
      </c>
      <c r="G28" s="122">
        <v>26</v>
      </c>
      <c r="H28" s="122">
        <v>18</v>
      </c>
      <c r="I28" s="122">
        <v>43</v>
      </c>
      <c r="J28" s="122">
        <v>25</v>
      </c>
      <c r="K28" s="122">
        <v>18</v>
      </c>
      <c r="L28" s="98"/>
    </row>
    <row r="29" spans="1:12" ht="15" customHeight="1" x14ac:dyDescent="0.15">
      <c r="A29" s="125" t="s">
        <v>196</v>
      </c>
      <c r="B29" s="122"/>
      <c r="C29" s="122">
        <v>110</v>
      </c>
      <c r="D29" s="122">
        <v>87</v>
      </c>
      <c r="E29" s="122">
        <v>23</v>
      </c>
      <c r="F29" s="122">
        <v>25</v>
      </c>
      <c r="G29" s="122">
        <v>20</v>
      </c>
      <c r="H29" s="122">
        <v>5</v>
      </c>
      <c r="I29" s="122">
        <v>24</v>
      </c>
      <c r="J29" s="122">
        <v>19</v>
      </c>
      <c r="K29" s="122">
        <v>5</v>
      </c>
      <c r="L29" s="98"/>
    </row>
    <row r="30" spans="1:12" ht="15" customHeight="1" x14ac:dyDescent="0.15">
      <c r="A30" s="125" t="s">
        <v>195</v>
      </c>
      <c r="B30" s="122"/>
      <c r="C30" s="122">
        <v>54</v>
      </c>
      <c r="D30" s="122">
        <v>11</v>
      </c>
      <c r="E30" s="122">
        <v>43</v>
      </c>
      <c r="F30" s="122">
        <v>13</v>
      </c>
      <c r="G30" s="122">
        <v>3</v>
      </c>
      <c r="H30" s="122">
        <v>10</v>
      </c>
      <c r="I30" s="122">
        <v>13</v>
      </c>
      <c r="J30" s="122">
        <v>3</v>
      </c>
      <c r="K30" s="122">
        <v>10</v>
      </c>
      <c r="L30" s="98"/>
    </row>
    <row r="31" spans="1:12" ht="15" customHeight="1" x14ac:dyDescent="0.15">
      <c r="A31" s="125" t="s">
        <v>194</v>
      </c>
      <c r="B31" s="122"/>
      <c r="C31" s="122">
        <v>32</v>
      </c>
      <c r="D31" s="122">
        <v>15</v>
      </c>
      <c r="E31" s="122">
        <v>17</v>
      </c>
      <c r="F31" s="122">
        <v>6</v>
      </c>
      <c r="G31" s="122">
        <v>3</v>
      </c>
      <c r="H31" s="122">
        <v>3</v>
      </c>
      <c r="I31" s="122">
        <v>6</v>
      </c>
      <c r="J31" s="122">
        <v>3</v>
      </c>
      <c r="K31" s="122">
        <v>3</v>
      </c>
      <c r="L31" s="98"/>
    </row>
    <row r="32" spans="1:12" ht="15" customHeight="1" x14ac:dyDescent="0.15">
      <c r="A32" s="105" t="s">
        <v>193</v>
      </c>
      <c r="B32" s="123">
        <v>144</v>
      </c>
      <c r="C32" s="122">
        <v>695</v>
      </c>
      <c r="D32" s="122">
        <v>582</v>
      </c>
      <c r="E32" s="122">
        <v>113</v>
      </c>
      <c r="F32" s="122">
        <v>346</v>
      </c>
      <c r="G32" s="122">
        <v>289</v>
      </c>
      <c r="H32" s="122">
        <v>57</v>
      </c>
      <c r="I32" s="122">
        <v>305</v>
      </c>
      <c r="J32" s="122">
        <v>256</v>
      </c>
      <c r="K32" s="122">
        <v>49</v>
      </c>
      <c r="L32" s="98"/>
    </row>
    <row r="33" spans="1:14" ht="15" customHeight="1" x14ac:dyDescent="0.15">
      <c r="A33" s="125" t="s">
        <v>189</v>
      </c>
      <c r="B33" s="122"/>
      <c r="C33" s="122">
        <v>610</v>
      </c>
      <c r="D33" s="122">
        <v>509</v>
      </c>
      <c r="E33" s="122">
        <v>101</v>
      </c>
      <c r="F33" s="122">
        <v>326</v>
      </c>
      <c r="G33" s="122">
        <v>274</v>
      </c>
      <c r="H33" s="122">
        <v>52</v>
      </c>
      <c r="I33" s="122">
        <v>287</v>
      </c>
      <c r="J33" s="122">
        <v>242</v>
      </c>
      <c r="K33" s="122">
        <v>45</v>
      </c>
      <c r="L33" s="98"/>
    </row>
    <row r="34" spans="1:14" ht="15" customHeight="1" x14ac:dyDescent="0.15">
      <c r="A34" s="125" t="s">
        <v>188</v>
      </c>
      <c r="B34" s="122"/>
      <c r="C34" s="122">
        <v>85</v>
      </c>
      <c r="D34" s="122">
        <v>73</v>
      </c>
      <c r="E34" s="122">
        <v>12</v>
      </c>
      <c r="F34" s="122">
        <v>20</v>
      </c>
      <c r="G34" s="122">
        <v>15</v>
      </c>
      <c r="H34" s="122">
        <v>5</v>
      </c>
      <c r="I34" s="122">
        <v>18</v>
      </c>
      <c r="J34" s="122">
        <v>14</v>
      </c>
      <c r="K34" s="122">
        <v>4</v>
      </c>
      <c r="L34" s="98"/>
    </row>
    <row r="35" spans="1:14" ht="15" customHeight="1" x14ac:dyDescent="0.15">
      <c r="A35" s="105" t="s">
        <v>192</v>
      </c>
      <c r="B35" s="122"/>
      <c r="C35" s="122">
        <v>70</v>
      </c>
      <c r="D35" s="122">
        <v>40</v>
      </c>
      <c r="E35" s="122">
        <v>30</v>
      </c>
      <c r="F35" s="122">
        <v>34</v>
      </c>
      <c r="G35" s="122">
        <v>19</v>
      </c>
      <c r="H35" s="122">
        <v>15</v>
      </c>
      <c r="I35" s="122">
        <v>29</v>
      </c>
      <c r="J35" s="122">
        <v>17</v>
      </c>
      <c r="K35" s="122">
        <v>12</v>
      </c>
      <c r="L35" s="98"/>
    </row>
    <row r="36" spans="1:14" ht="15" customHeight="1" x14ac:dyDescent="0.15">
      <c r="A36" s="105" t="s">
        <v>191</v>
      </c>
      <c r="B36" s="123">
        <v>13</v>
      </c>
      <c r="C36" s="122">
        <v>43</v>
      </c>
      <c r="D36" s="122">
        <v>24</v>
      </c>
      <c r="E36" s="122">
        <v>19</v>
      </c>
      <c r="F36" s="122">
        <v>22</v>
      </c>
      <c r="G36" s="122">
        <v>12</v>
      </c>
      <c r="H36" s="122">
        <v>10</v>
      </c>
      <c r="I36" s="122">
        <v>22</v>
      </c>
      <c r="J36" s="122">
        <v>12</v>
      </c>
      <c r="K36" s="122">
        <v>10</v>
      </c>
      <c r="L36" s="98"/>
    </row>
    <row r="37" spans="1:14" ht="15" customHeight="1" x14ac:dyDescent="0.15">
      <c r="A37" s="105" t="s">
        <v>190</v>
      </c>
      <c r="B37" s="123">
        <v>36</v>
      </c>
      <c r="C37" s="122">
        <v>218</v>
      </c>
      <c r="D37" s="122">
        <v>195</v>
      </c>
      <c r="E37" s="122">
        <v>23</v>
      </c>
      <c r="F37" s="122">
        <v>99</v>
      </c>
      <c r="G37" s="122">
        <v>89</v>
      </c>
      <c r="H37" s="122">
        <v>10</v>
      </c>
      <c r="I37" s="122">
        <v>91</v>
      </c>
      <c r="J37" s="122">
        <v>82</v>
      </c>
      <c r="K37" s="122">
        <v>9</v>
      </c>
      <c r="L37" s="98"/>
    </row>
    <row r="38" spans="1:14" ht="15" customHeight="1" x14ac:dyDescent="0.15">
      <c r="A38" s="125" t="s">
        <v>189</v>
      </c>
      <c r="B38" s="123"/>
      <c r="C38" s="122">
        <v>183</v>
      </c>
      <c r="D38" s="122">
        <v>164</v>
      </c>
      <c r="E38" s="122">
        <v>19</v>
      </c>
      <c r="F38" s="122">
        <v>94</v>
      </c>
      <c r="G38" s="122">
        <v>84</v>
      </c>
      <c r="H38" s="122">
        <v>10</v>
      </c>
      <c r="I38" s="122">
        <v>86</v>
      </c>
      <c r="J38" s="122">
        <v>77</v>
      </c>
      <c r="K38" s="122">
        <v>9</v>
      </c>
      <c r="L38" s="98"/>
    </row>
    <row r="39" spans="1:14" ht="15" customHeight="1" x14ac:dyDescent="0.15">
      <c r="A39" s="125" t="s">
        <v>188</v>
      </c>
      <c r="B39" s="123"/>
      <c r="C39" s="122">
        <v>35</v>
      </c>
      <c r="D39" s="122">
        <v>31</v>
      </c>
      <c r="E39" s="122">
        <v>4</v>
      </c>
      <c r="F39" s="122">
        <v>5</v>
      </c>
      <c r="G39" s="122">
        <v>5</v>
      </c>
      <c r="H39" s="122">
        <v>0</v>
      </c>
      <c r="I39" s="122">
        <v>5</v>
      </c>
      <c r="J39" s="122">
        <v>5</v>
      </c>
      <c r="K39" s="122">
        <v>0</v>
      </c>
      <c r="L39" s="98"/>
    </row>
    <row r="40" spans="1:14" ht="15" customHeight="1" x14ac:dyDescent="0.15">
      <c r="A40" s="105" t="s">
        <v>187</v>
      </c>
      <c r="B40" s="122"/>
      <c r="C40" s="122">
        <v>39</v>
      </c>
      <c r="D40" s="122">
        <v>0</v>
      </c>
      <c r="E40" s="122">
        <v>39</v>
      </c>
      <c r="F40" s="122">
        <v>72</v>
      </c>
      <c r="G40" s="122">
        <v>2</v>
      </c>
      <c r="H40" s="122">
        <v>70</v>
      </c>
      <c r="I40" s="122">
        <v>39</v>
      </c>
      <c r="J40" s="122">
        <v>0</v>
      </c>
      <c r="K40" s="122">
        <v>39</v>
      </c>
      <c r="L40" s="98"/>
    </row>
    <row r="41" spans="1:14" ht="15" customHeight="1" x14ac:dyDescent="0.15">
      <c r="A41" s="105" t="s">
        <v>186</v>
      </c>
      <c r="B41" s="123">
        <v>18</v>
      </c>
      <c r="C41" s="122"/>
      <c r="D41" s="122"/>
      <c r="E41" s="122"/>
      <c r="F41" s="122"/>
      <c r="G41" s="122"/>
      <c r="H41" s="122"/>
      <c r="I41" s="122"/>
      <c r="J41" s="122"/>
      <c r="K41" s="122"/>
      <c r="L41" s="98"/>
    </row>
    <row r="42" spans="1:14" ht="15" customHeight="1" x14ac:dyDescent="0.15">
      <c r="A42" s="105" t="s">
        <v>185</v>
      </c>
      <c r="B42" s="123">
        <v>2</v>
      </c>
      <c r="C42" s="122"/>
      <c r="D42" s="113"/>
      <c r="E42" s="113"/>
      <c r="F42" s="113"/>
      <c r="G42" s="113"/>
      <c r="H42" s="113"/>
      <c r="I42" s="113"/>
      <c r="J42" s="113"/>
      <c r="K42" s="113"/>
      <c r="L42" s="98"/>
    </row>
    <row r="43" spans="1:14" ht="15" customHeight="1" x14ac:dyDescent="0.15">
      <c r="A43" s="105" t="s">
        <v>184</v>
      </c>
      <c r="B43" s="123">
        <v>100</v>
      </c>
      <c r="C43" s="122"/>
      <c r="D43" s="113"/>
      <c r="E43" s="113"/>
      <c r="F43" s="113"/>
      <c r="G43" s="113"/>
      <c r="H43" s="113"/>
      <c r="I43" s="113"/>
      <c r="J43" s="113"/>
      <c r="K43" s="113"/>
      <c r="L43" s="98"/>
    </row>
    <row r="44" spans="1:14" ht="15" customHeight="1" x14ac:dyDescent="0.15">
      <c r="A44" s="105" t="s">
        <v>183</v>
      </c>
      <c r="B44" s="123">
        <v>1</v>
      </c>
      <c r="C44" s="122"/>
      <c r="D44" s="113"/>
      <c r="E44" s="113"/>
      <c r="F44" s="113"/>
      <c r="G44" s="113"/>
      <c r="H44" s="113"/>
      <c r="I44" s="113"/>
      <c r="J44" s="113"/>
      <c r="K44" s="113"/>
      <c r="L44" s="98"/>
    </row>
    <row r="45" spans="1:14" ht="15" customHeight="1" x14ac:dyDescent="0.15">
      <c r="A45" s="105" t="s">
        <v>182</v>
      </c>
      <c r="B45" s="123">
        <v>2</v>
      </c>
      <c r="C45" s="122"/>
      <c r="D45" s="113"/>
      <c r="E45" s="113"/>
      <c r="F45" s="113"/>
      <c r="G45" s="113"/>
      <c r="H45" s="113"/>
      <c r="I45" s="113"/>
      <c r="J45" s="113"/>
      <c r="K45" s="113"/>
      <c r="L45" s="98"/>
    </row>
    <row r="46" spans="1:14" ht="15" customHeight="1" x14ac:dyDescent="0.15">
      <c r="A46" s="124" t="s">
        <v>181</v>
      </c>
      <c r="B46" s="123"/>
      <c r="C46" s="122"/>
      <c r="D46" s="113"/>
      <c r="E46" s="113"/>
      <c r="F46" s="113"/>
      <c r="G46" s="113"/>
      <c r="H46" s="113"/>
      <c r="I46" s="113"/>
      <c r="J46" s="113"/>
      <c r="K46" s="113"/>
      <c r="L46" s="98"/>
    </row>
    <row r="47" spans="1:14" ht="15" customHeight="1" x14ac:dyDescent="0.15">
      <c r="A47" s="105" t="s">
        <v>180</v>
      </c>
      <c r="B47" s="123">
        <v>6</v>
      </c>
      <c r="C47" s="122"/>
      <c r="D47" s="113"/>
      <c r="E47" s="113"/>
      <c r="F47" s="113"/>
      <c r="G47" s="113"/>
      <c r="H47" s="113"/>
      <c r="I47" s="113"/>
      <c r="J47" s="113"/>
      <c r="K47" s="113"/>
      <c r="L47" s="98"/>
    </row>
    <row r="48" spans="1:14" ht="15" customHeight="1" x14ac:dyDescent="0.15">
      <c r="A48" s="105" t="s">
        <v>179</v>
      </c>
      <c r="B48" s="123">
        <v>1</v>
      </c>
      <c r="C48" s="122"/>
      <c r="D48" s="113"/>
      <c r="E48" s="113"/>
      <c r="F48" s="113"/>
      <c r="G48" s="113"/>
      <c r="H48" s="113"/>
      <c r="I48" s="113"/>
      <c r="J48" s="113"/>
      <c r="K48" s="113"/>
      <c r="L48" s="98"/>
      <c r="N48" s="98"/>
    </row>
    <row r="49" spans="1:12" ht="15" customHeight="1" x14ac:dyDescent="0.15">
      <c r="A49" s="105" t="s">
        <v>178</v>
      </c>
      <c r="B49" s="123">
        <v>1</v>
      </c>
      <c r="C49" s="122"/>
      <c r="D49" s="113"/>
      <c r="E49" s="113"/>
      <c r="F49" s="113"/>
      <c r="G49" s="113"/>
      <c r="H49" s="113"/>
      <c r="I49" s="113"/>
      <c r="J49" s="113"/>
      <c r="K49" s="113"/>
      <c r="L49" s="98"/>
    </row>
    <row r="50" spans="1:12" ht="15" customHeight="1" x14ac:dyDescent="0.15">
      <c r="A50" s="105" t="s">
        <v>177</v>
      </c>
      <c r="B50" s="123">
        <v>2</v>
      </c>
      <c r="C50" s="122"/>
      <c r="D50" s="113"/>
      <c r="E50" s="113"/>
      <c r="F50" s="113"/>
      <c r="G50" s="113"/>
      <c r="H50" s="113"/>
      <c r="I50" s="113"/>
      <c r="J50" s="113"/>
      <c r="K50" s="113"/>
      <c r="L50" s="98"/>
    </row>
    <row r="51" spans="1:12" ht="15" customHeight="1" x14ac:dyDescent="0.15">
      <c r="A51" s="105" t="s">
        <v>176</v>
      </c>
      <c r="B51" s="123">
        <v>1</v>
      </c>
      <c r="C51" s="122"/>
      <c r="D51" s="113"/>
      <c r="E51" s="113"/>
      <c r="F51" s="113"/>
      <c r="G51" s="113"/>
      <c r="H51" s="113"/>
      <c r="I51" s="113"/>
      <c r="J51" s="113"/>
      <c r="K51" s="113"/>
      <c r="L51" s="98"/>
    </row>
    <row r="52" spans="1:12" ht="15" customHeight="1" x14ac:dyDescent="0.15">
      <c r="A52" s="105" t="s">
        <v>175</v>
      </c>
      <c r="B52" s="123">
        <v>8</v>
      </c>
      <c r="C52" s="122"/>
      <c r="D52" s="113"/>
      <c r="E52" s="113"/>
      <c r="F52" s="113"/>
      <c r="G52" s="113"/>
      <c r="H52" s="113"/>
      <c r="I52" s="113"/>
      <c r="J52" s="113"/>
      <c r="K52" s="113"/>
      <c r="L52" s="98"/>
    </row>
    <row r="53" spans="1:12" ht="15" customHeight="1" x14ac:dyDescent="0.15">
      <c r="A53" s="105" t="s">
        <v>174</v>
      </c>
      <c r="B53" s="123">
        <v>5</v>
      </c>
      <c r="C53" s="122"/>
      <c r="D53" s="113"/>
      <c r="E53" s="113"/>
      <c r="F53" s="113"/>
      <c r="G53" s="113"/>
      <c r="H53" s="113"/>
      <c r="I53" s="113"/>
      <c r="J53" s="113"/>
      <c r="K53" s="113"/>
      <c r="L53" s="98"/>
    </row>
    <row r="54" spans="1:12" ht="15" customHeight="1" x14ac:dyDescent="0.15">
      <c r="A54" s="105" t="s">
        <v>173</v>
      </c>
      <c r="B54" s="123">
        <v>3</v>
      </c>
      <c r="C54" s="122"/>
      <c r="D54" s="113"/>
      <c r="E54" s="113"/>
      <c r="F54" s="113"/>
      <c r="G54" s="113"/>
      <c r="H54" s="113"/>
      <c r="I54" s="113"/>
      <c r="J54" s="113"/>
      <c r="K54" s="113"/>
      <c r="L54" s="98"/>
    </row>
    <row r="55" spans="1:12" ht="15" customHeight="1" x14ac:dyDescent="0.15">
      <c r="A55" s="105" t="s">
        <v>172</v>
      </c>
      <c r="B55" s="123">
        <v>1</v>
      </c>
      <c r="C55" s="122"/>
      <c r="D55" s="113"/>
      <c r="E55" s="113"/>
      <c r="F55" s="113"/>
      <c r="G55" s="113"/>
      <c r="H55" s="113"/>
      <c r="I55" s="113"/>
      <c r="J55" s="113"/>
      <c r="K55" s="113"/>
      <c r="L55" s="98"/>
    </row>
    <row r="56" spans="1:12" ht="15" customHeight="1" x14ac:dyDescent="0.15">
      <c r="A56" s="121"/>
      <c r="B56" s="120"/>
      <c r="C56" s="119"/>
      <c r="D56" s="115"/>
      <c r="E56" s="115"/>
      <c r="F56" s="115"/>
      <c r="G56" s="115"/>
      <c r="H56" s="115"/>
      <c r="I56" s="115"/>
      <c r="J56" s="115"/>
      <c r="K56" s="115"/>
      <c r="L56" s="98"/>
    </row>
    <row r="57" spans="1:12" ht="15" customHeight="1" x14ac:dyDescent="0.15">
      <c r="A57" s="118" t="s">
        <v>171</v>
      </c>
      <c r="B57" s="116"/>
      <c r="C57" s="115"/>
      <c r="D57" s="115"/>
      <c r="E57" s="115"/>
      <c r="F57" s="115"/>
      <c r="G57" s="117"/>
      <c r="H57" s="115"/>
      <c r="I57" s="99"/>
      <c r="J57" s="117"/>
      <c r="K57" s="99"/>
    </row>
    <row r="58" spans="1:12" ht="15" customHeight="1" x14ac:dyDescent="0.15">
      <c r="A58" s="102" t="s">
        <v>134</v>
      </c>
      <c r="B58" s="100">
        <v>112</v>
      </c>
      <c r="C58" s="99">
        <v>2376</v>
      </c>
      <c r="D58" s="99">
        <v>726</v>
      </c>
      <c r="E58" s="99">
        <v>1650</v>
      </c>
      <c r="F58" s="99">
        <v>2298</v>
      </c>
      <c r="G58" s="99">
        <v>970</v>
      </c>
      <c r="H58" s="99">
        <v>1328</v>
      </c>
      <c r="I58" s="99">
        <v>615</v>
      </c>
      <c r="J58" s="99">
        <v>206</v>
      </c>
      <c r="K58" s="99">
        <v>409</v>
      </c>
    </row>
    <row r="59" spans="1:12" ht="15" customHeight="1" x14ac:dyDescent="0.15">
      <c r="A59" s="102">
        <v>28</v>
      </c>
      <c r="B59" s="100">
        <v>107</v>
      </c>
      <c r="C59" s="99">
        <v>2389</v>
      </c>
      <c r="D59" s="99">
        <v>749</v>
      </c>
      <c r="E59" s="99">
        <v>1640</v>
      </c>
      <c r="F59" s="99">
        <v>2975</v>
      </c>
      <c r="G59" s="99">
        <v>1130</v>
      </c>
      <c r="H59" s="99">
        <v>1845</v>
      </c>
      <c r="I59" s="99">
        <v>658</v>
      </c>
      <c r="J59" s="99">
        <v>218</v>
      </c>
      <c r="K59" s="99">
        <v>440</v>
      </c>
    </row>
    <row r="60" spans="1:12" ht="15" customHeight="1" x14ac:dyDescent="0.15">
      <c r="A60" s="102">
        <v>29</v>
      </c>
      <c r="B60" s="100">
        <v>106</v>
      </c>
      <c r="C60" s="99">
        <v>2395</v>
      </c>
      <c r="D60" s="99">
        <v>784</v>
      </c>
      <c r="E60" s="99">
        <v>1611</v>
      </c>
      <c r="F60" s="99">
        <v>3575</v>
      </c>
      <c r="G60" s="99">
        <v>1409</v>
      </c>
      <c r="H60" s="99">
        <v>2166</v>
      </c>
      <c r="I60" s="99">
        <v>629</v>
      </c>
      <c r="J60" s="99">
        <v>208</v>
      </c>
      <c r="K60" s="99">
        <v>421</v>
      </c>
      <c r="L60" s="98"/>
    </row>
    <row r="61" spans="1:12" ht="15" customHeight="1" x14ac:dyDescent="0.15">
      <c r="A61" s="102">
        <v>30</v>
      </c>
      <c r="B61" s="100">
        <v>102</v>
      </c>
      <c r="C61" s="99">
        <v>2369</v>
      </c>
      <c r="D61" s="99">
        <v>770</v>
      </c>
      <c r="E61" s="99">
        <v>1599</v>
      </c>
      <c r="F61" s="99">
        <v>3140</v>
      </c>
      <c r="G61" s="99">
        <v>1178</v>
      </c>
      <c r="H61" s="99">
        <v>1962</v>
      </c>
      <c r="I61" s="99">
        <v>636</v>
      </c>
      <c r="J61" s="99">
        <v>197</v>
      </c>
      <c r="K61" s="99">
        <v>439</v>
      </c>
      <c r="L61" s="98"/>
    </row>
    <row r="62" spans="1:12" ht="15" customHeight="1" x14ac:dyDescent="0.15">
      <c r="A62" s="102" t="s">
        <v>130</v>
      </c>
      <c r="B62" s="100">
        <v>93</v>
      </c>
      <c r="C62" s="99">
        <v>2383</v>
      </c>
      <c r="D62" s="99">
        <v>778</v>
      </c>
      <c r="E62" s="99">
        <v>1605</v>
      </c>
      <c r="F62" s="99">
        <v>3105</v>
      </c>
      <c r="G62" s="99">
        <v>1273</v>
      </c>
      <c r="H62" s="99">
        <v>1832</v>
      </c>
      <c r="I62" s="99">
        <v>625</v>
      </c>
      <c r="J62" s="99">
        <v>203</v>
      </c>
      <c r="K62" s="99">
        <v>422</v>
      </c>
      <c r="L62" s="98"/>
    </row>
    <row r="63" spans="1:12" ht="15" customHeight="1" x14ac:dyDescent="0.15">
      <c r="A63" s="102"/>
      <c r="B63" s="116"/>
      <c r="C63" s="115"/>
      <c r="D63" s="115"/>
      <c r="E63" s="115"/>
      <c r="F63" s="115"/>
      <c r="G63" s="115"/>
      <c r="H63" s="115"/>
      <c r="I63" s="115"/>
      <c r="J63" s="115"/>
      <c r="K63" s="115"/>
      <c r="L63" s="98"/>
    </row>
    <row r="64" spans="1:12" ht="15" customHeight="1" x14ac:dyDescent="0.15">
      <c r="A64" s="112" t="s">
        <v>170</v>
      </c>
      <c r="B64" s="116">
        <v>10</v>
      </c>
      <c r="C64" s="115"/>
      <c r="D64" s="115"/>
      <c r="E64" s="115"/>
      <c r="F64" s="115"/>
      <c r="G64" s="115"/>
      <c r="H64" s="115"/>
      <c r="I64" s="115"/>
      <c r="J64" s="115"/>
      <c r="K64" s="115"/>
      <c r="L64" s="98"/>
    </row>
    <row r="65" spans="1:13" ht="15" customHeight="1" x14ac:dyDescent="0.15">
      <c r="A65" s="112" t="s">
        <v>169</v>
      </c>
      <c r="B65" s="114">
        <v>38</v>
      </c>
      <c r="C65" s="113">
        <v>1102</v>
      </c>
      <c r="D65" s="113">
        <v>305</v>
      </c>
      <c r="E65" s="113">
        <v>797</v>
      </c>
      <c r="F65" s="113">
        <v>1243</v>
      </c>
      <c r="G65" s="113">
        <v>511</v>
      </c>
      <c r="H65" s="113">
        <v>732</v>
      </c>
      <c r="I65" s="113">
        <v>285</v>
      </c>
      <c r="J65" s="113">
        <v>81</v>
      </c>
      <c r="K65" s="113">
        <v>204</v>
      </c>
      <c r="L65" s="98"/>
    </row>
    <row r="66" spans="1:13" ht="15" customHeight="1" x14ac:dyDescent="0.15">
      <c r="A66" s="112" t="s">
        <v>168</v>
      </c>
      <c r="B66" s="114">
        <v>42</v>
      </c>
      <c r="C66" s="113">
        <v>1281</v>
      </c>
      <c r="D66" s="113">
        <v>473</v>
      </c>
      <c r="E66" s="113">
        <v>808</v>
      </c>
      <c r="F66" s="113">
        <v>1862</v>
      </c>
      <c r="G66" s="113">
        <v>762</v>
      </c>
      <c r="H66" s="113">
        <v>1100</v>
      </c>
      <c r="I66" s="113">
        <v>340</v>
      </c>
      <c r="J66" s="113">
        <v>122</v>
      </c>
      <c r="K66" s="113">
        <v>218</v>
      </c>
      <c r="L66" s="98"/>
    </row>
    <row r="67" spans="1:13" ht="15" customHeight="1" x14ac:dyDescent="0.15">
      <c r="A67" s="112" t="s">
        <v>167</v>
      </c>
      <c r="B67" s="114"/>
      <c r="C67" s="113"/>
      <c r="D67" s="113"/>
      <c r="E67" s="113"/>
      <c r="F67" s="113"/>
      <c r="G67" s="113"/>
      <c r="H67" s="113"/>
      <c r="I67" s="113"/>
      <c r="J67" s="113"/>
      <c r="K67" s="113"/>
      <c r="L67" s="98"/>
    </row>
    <row r="68" spans="1:13" ht="15" customHeight="1" x14ac:dyDescent="0.15">
      <c r="A68" s="112" t="s">
        <v>166</v>
      </c>
      <c r="B68" s="114"/>
      <c r="C68" s="113"/>
      <c r="D68" s="113"/>
      <c r="E68" s="113"/>
      <c r="F68" s="113"/>
      <c r="G68" s="113"/>
      <c r="H68" s="113"/>
      <c r="I68" s="113"/>
      <c r="J68" s="113"/>
      <c r="K68" s="113"/>
      <c r="L68" s="98"/>
    </row>
    <row r="69" spans="1:13" ht="15" customHeight="1" x14ac:dyDescent="0.15">
      <c r="A69" s="112" t="s">
        <v>165</v>
      </c>
      <c r="B69" s="114"/>
      <c r="C69" s="113"/>
      <c r="D69" s="113"/>
      <c r="E69" s="113"/>
      <c r="F69" s="113"/>
      <c r="G69" s="113"/>
      <c r="H69" s="113"/>
      <c r="I69" s="113"/>
      <c r="J69" s="113"/>
      <c r="K69" s="113"/>
      <c r="L69" s="98"/>
    </row>
    <row r="70" spans="1:13" ht="15" customHeight="1" x14ac:dyDescent="0.15">
      <c r="A70" s="112" t="s">
        <v>164</v>
      </c>
      <c r="B70" s="114"/>
      <c r="C70" s="113"/>
      <c r="D70" s="113"/>
      <c r="E70" s="113"/>
      <c r="F70" s="113"/>
      <c r="G70" s="113"/>
      <c r="H70" s="113"/>
      <c r="I70" s="113"/>
      <c r="J70" s="113"/>
      <c r="K70" s="113"/>
      <c r="L70" s="98"/>
    </row>
    <row r="71" spans="1:13" ht="15" customHeight="1" x14ac:dyDescent="0.15">
      <c r="A71" s="112" t="s">
        <v>163</v>
      </c>
      <c r="B71" s="114"/>
      <c r="C71" s="113"/>
      <c r="D71" s="113"/>
      <c r="E71" s="113"/>
      <c r="F71" s="113"/>
      <c r="G71" s="113"/>
      <c r="H71" s="113"/>
      <c r="I71" s="113"/>
      <c r="J71" s="113"/>
      <c r="K71" s="113"/>
      <c r="L71" s="98"/>
    </row>
    <row r="72" spans="1:13" ht="15" customHeight="1" x14ac:dyDescent="0.15">
      <c r="A72" s="112" t="s">
        <v>162</v>
      </c>
      <c r="B72" s="114">
        <v>3</v>
      </c>
      <c r="C72" s="113"/>
      <c r="D72" s="113"/>
      <c r="E72" s="113"/>
      <c r="F72" s="113"/>
      <c r="G72" s="113"/>
      <c r="H72" s="113"/>
      <c r="I72" s="113"/>
      <c r="J72" s="113"/>
      <c r="K72" s="113"/>
      <c r="L72" s="98"/>
    </row>
    <row r="73" spans="1:13" ht="15" customHeight="1" x14ac:dyDescent="0.15">
      <c r="A73" s="112" t="s">
        <v>161</v>
      </c>
      <c r="B73" s="114"/>
      <c r="C73" s="113"/>
      <c r="D73" s="113"/>
      <c r="E73" s="113"/>
      <c r="F73" s="113"/>
      <c r="G73" s="113"/>
      <c r="H73" s="113"/>
      <c r="I73" s="113"/>
      <c r="J73" s="113"/>
      <c r="K73" s="113"/>
      <c r="L73" s="98"/>
    </row>
    <row r="74" spans="1:13" ht="15" customHeight="1" x14ac:dyDescent="0.15">
      <c r="A74" s="112" t="s">
        <v>160</v>
      </c>
      <c r="B74" s="114"/>
      <c r="C74" s="113"/>
      <c r="D74" s="113"/>
      <c r="E74" s="113"/>
      <c r="F74" s="113"/>
      <c r="G74" s="113"/>
      <c r="H74" s="113"/>
      <c r="I74" s="113"/>
      <c r="J74" s="113"/>
      <c r="K74" s="113"/>
      <c r="L74" s="98"/>
    </row>
    <row r="75" spans="1:13" ht="15" customHeight="1" x14ac:dyDescent="0.15">
      <c r="A75" s="112"/>
      <c r="B75" s="111"/>
      <c r="C75" s="110"/>
      <c r="D75" s="110"/>
      <c r="E75" s="110"/>
      <c r="F75" s="110"/>
      <c r="G75" s="110"/>
      <c r="H75" s="110"/>
      <c r="I75" s="110"/>
      <c r="J75" s="110"/>
      <c r="K75" s="110"/>
      <c r="L75" s="98"/>
    </row>
    <row r="76" spans="1:13" s="108" customFormat="1" ht="15" customHeight="1" x14ac:dyDescent="0.15">
      <c r="A76" s="103" t="s">
        <v>159</v>
      </c>
      <c r="B76" s="100"/>
      <c r="C76" s="99"/>
      <c r="D76" s="99"/>
      <c r="E76" s="99"/>
      <c r="F76" s="99"/>
      <c r="G76" s="99"/>
      <c r="H76" s="99"/>
      <c r="I76" s="99"/>
      <c r="J76" s="99"/>
      <c r="K76" s="99"/>
    </row>
    <row r="77" spans="1:13" s="108" customFormat="1" ht="15" customHeight="1" x14ac:dyDescent="0.15">
      <c r="A77" s="102" t="s">
        <v>134</v>
      </c>
      <c r="B77" s="100">
        <v>42</v>
      </c>
      <c r="C77" s="99">
        <v>410</v>
      </c>
      <c r="D77" s="99">
        <v>98</v>
      </c>
      <c r="E77" s="99">
        <v>312</v>
      </c>
      <c r="F77" s="99">
        <v>317</v>
      </c>
      <c r="G77" s="99">
        <v>64</v>
      </c>
      <c r="H77" s="99">
        <v>253</v>
      </c>
      <c r="I77" s="99">
        <v>109</v>
      </c>
      <c r="J77" s="99">
        <v>20</v>
      </c>
      <c r="K77" s="99">
        <v>89</v>
      </c>
      <c r="L77" s="109"/>
      <c r="M77" s="109"/>
    </row>
    <row r="78" spans="1:13" ht="15" customHeight="1" x14ac:dyDescent="0.15">
      <c r="A78" s="102">
        <v>28</v>
      </c>
      <c r="B78" s="100">
        <v>41</v>
      </c>
      <c r="C78" s="99">
        <v>419</v>
      </c>
      <c r="D78" s="99">
        <v>91</v>
      </c>
      <c r="E78" s="99">
        <v>328</v>
      </c>
      <c r="F78" s="99">
        <v>323</v>
      </c>
      <c r="G78" s="99">
        <v>85</v>
      </c>
      <c r="H78" s="99">
        <v>238</v>
      </c>
      <c r="I78" s="99">
        <v>109</v>
      </c>
      <c r="J78" s="99">
        <v>22</v>
      </c>
      <c r="K78" s="99">
        <v>87</v>
      </c>
      <c r="L78" s="107"/>
      <c r="M78" s="98"/>
    </row>
    <row r="79" spans="1:13" ht="15" customHeight="1" x14ac:dyDescent="0.15">
      <c r="A79" s="102">
        <v>29</v>
      </c>
      <c r="B79" s="100">
        <v>40</v>
      </c>
      <c r="C79" s="99">
        <v>425</v>
      </c>
      <c r="D79" s="99">
        <v>90</v>
      </c>
      <c r="E79" s="99">
        <v>335</v>
      </c>
      <c r="F79" s="99">
        <v>277</v>
      </c>
      <c r="G79" s="99">
        <v>82</v>
      </c>
      <c r="H79" s="99">
        <v>195</v>
      </c>
      <c r="I79" s="99">
        <v>106</v>
      </c>
      <c r="J79" s="99">
        <v>29</v>
      </c>
      <c r="K79" s="99">
        <v>77</v>
      </c>
      <c r="L79" s="107"/>
      <c r="M79" s="98"/>
    </row>
    <row r="80" spans="1:13" ht="15" customHeight="1" x14ac:dyDescent="0.15">
      <c r="A80" s="102">
        <v>30</v>
      </c>
      <c r="B80" s="100">
        <v>44</v>
      </c>
      <c r="C80" s="99">
        <v>428</v>
      </c>
      <c r="D80" s="99">
        <v>82</v>
      </c>
      <c r="E80" s="99">
        <v>346</v>
      </c>
      <c r="F80" s="99">
        <v>275</v>
      </c>
      <c r="G80" s="99">
        <v>56</v>
      </c>
      <c r="H80" s="99">
        <v>219</v>
      </c>
      <c r="I80" s="99">
        <v>102</v>
      </c>
      <c r="J80" s="99">
        <v>12</v>
      </c>
      <c r="K80" s="99">
        <v>90</v>
      </c>
      <c r="L80" s="107"/>
      <c r="M80" s="98"/>
    </row>
    <row r="81" spans="1:14" ht="15" customHeight="1" x14ac:dyDescent="0.15">
      <c r="A81" s="102" t="s">
        <v>158</v>
      </c>
      <c r="B81" s="100">
        <v>55</v>
      </c>
      <c r="C81" s="99">
        <v>422</v>
      </c>
      <c r="D81" s="99">
        <v>76</v>
      </c>
      <c r="E81" s="99">
        <v>346</v>
      </c>
      <c r="F81" s="99">
        <v>285</v>
      </c>
      <c r="G81" s="99">
        <v>58</v>
      </c>
      <c r="H81" s="99">
        <v>227</v>
      </c>
      <c r="I81" s="99">
        <v>104</v>
      </c>
      <c r="J81" s="99">
        <v>13</v>
      </c>
      <c r="K81" s="99">
        <v>91</v>
      </c>
      <c r="L81" s="107"/>
      <c r="M81" s="98"/>
    </row>
    <row r="82" spans="1:14" ht="15" customHeight="1" x14ac:dyDescent="0.15">
      <c r="A82" s="106"/>
      <c r="B82" s="100"/>
      <c r="C82" s="99"/>
      <c r="D82" s="99"/>
      <c r="E82" s="99"/>
      <c r="F82" s="99"/>
      <c r="G82" s="99"/>
      <c r="H82" s="99"/>
      <c r="I82" s="99"/>
      <c r="J82" s="99"/>
      <c r="K82" s="99"/>
      <c r="L82" s="98"/>
      <c r="M82" s="98"/>
    </row>
    <row r="83" spans="1:14" ht="15" customHeight="1" x14ac:dyDescent="0.15">
      <c r="A83" s="105" t="s">
        <v>157</v>
      </c>
      <c r="B83" s="99">
        <v>1</v>
      </c>
      <c r="C83" s="99"/>
      <c r="D83" s="99"/>
      <c r="E83" s="99"/>
      <c r="F83" s="99"/>
      <c r="G83" s="99"/>
      <c r="H83" s="99"/>
      <c r="I83" s="99"/>
      <c r="J83" s="99"/>
      <c r="K83" s="99"/>
      <c r="L83" s="98"/>
      <c r="M83" s="98"/>
    </row>
    <row r="84" spans="1:14" ht="15" customHeight="1" x14ac:dyDescent="0.15">
      <c r="A84" s="105" t="s">
        <v>156</v>
      </c>
      <c r="B84" s="99">
        <v>54</v>
      </c>
      <c r="C84" s="99">
        <v>422</v>
      </c>
      <c r="D84" s="99">
        <v>76</v>
      </c>
      <c r="E84" s="99">
        <v>346</v>
      </c>
      <c r="F84" s="99">
        <v>285</v>
      </c>
      <c r="G84" s="99">
        <v>58</v>
      </c>
      <c r="H84" s="99">
        <v>227</v>
      </c>
      <c r="I84" s="99">
        <v>104</v>
      </c>
      <c r="J84" s="99">
        <v>13</v>
      </c>
      <c r="K84" s="99">
        <v>91</v>
      </c>
      <c r="L84" s="98"/>
      <c r="M84" s="98"/>
    </row>
    <row r="85" spans="1:14" ht="15" customHeight="1" x14ac:dyDescent="0.15">
      <c r="A85" s="104" t="s">
        <v>155</v>
      </c>
      <c r="B85" s="99">
        <v>30</v>
      </c>
      <c r="C85" s="99">
        <v>254</v>
      </c>
      <c r="D85" s="99">
        <v>31</v>
      </c>
      <c r="E85" s="99">
        <v>223</v>
      </c>
      <c r="F85" s="99">
        <v>171</v>
      </c>
      <c r="G85" s="99">
        <v>18</v>
      </c>
      <c r="H85" s="99">
        <v>153</v>
      </c>
      <c r="I85" s="99">
        <v>63</v>
      </c>
      <c r="J85" s="99">
        <v>5</v>
      </c>
      <c r="K85" s="99">
        <v>58</v>
      </c>
      <c r="L85" s="98"/>
      <c r="M85" s="98"/>
    </row>
    <row r="86" spans="1:14" ht="15" customHeight="1" x14ac:dyDescent="0.15">
      <c r="A86" s="104" t="s">
        <v>154</v>
      </c>
      <c r="B86" s="99">
        <v>12</v>
      </c>
      <c r="C86" s="99">
        <v>83</v>
      </c>
      <c r="D86" s="99">
        <v>27</v>
      </c>
      <c r="E86" s="99">
        <v>56</v>
      </c>
      <c r="F86" s="99">
        <v>71</v>
      </c>
      <c r="G86" s="99">
        <v>25</v>
      </c>
      <c r="H86" s="99">
        <v>46</v>
      </c>
      <c r="I86" s="99">
        <v>20</v>
      </c>
      <c r="J86" s="99">
        <v>5</v>
      </c>
      <c r="K86" s="99">
        <v>15</v>
      </c>
      <c r="L86" s="98"/>
      <c r="M86" s="98"/>
    </row>
    <row r="87" spans="1:14" ht="15" customHeight="1" x14ac:dyDescent="0.15">
      <c r="A87" s="104" t="s">
        <v>153</v>
      </c>
      <c r="B87" s="99">
        <v>12</v>
      </c>
      <c r="C87" s="99">
        <v>85</v>
      </c>
      <c r="D87" s="99">
        <v>18</v>
      </c>
      <c r="E87" s="99">
        <v>67</v>
      </c>
      <c r="F87" s="99">
        <v>43</v>
      </c>
      <c r="G87" s="99">
        <v>15</v>
      </c>
      <c r="H87" s="99">
        <v>28</v>
      </c>
      <c r="I87" s="99">
        <v>21</v>
      </c>
      <c r="J87" s="99">
        <v>3</v>
      </c>
      <c r="K87" s="99">
        <v>18</v>
      </c>
      <c r="L87" s="98"/>
      <c r="M87" s="98"/>
    </row>
    <row r="88" spans="1:14" ht="15" customHeight="1" x14ac:dyDescent="0.15">
      <c r="A88" s="104"/>
      <c r="B88" s="99"/>
      <c r="C88" s="99"/>
      <c r="D88" s="99"/>
      <c r="E88" s="99"/>
      <c r="F88" s="99"/>
      <c r="G88" s="99"/>
      <c r="H88" s="99"/>
      <c r="I88" s="99"/>
      <c r="J88" s="99"/>
      <c r="K88" s="99"/>
      <c r="N88" s="98"/>
    </row>
    <row r="89" spans="1:14" ht="15" customHeight="1" x14ac:dyDescent="0.15">
      <c r="A89" s="103" t="s">
        <v>152</v>
      </c>
      <c r="B89" s="100"/>
      <c r="C89" s="99"/>
      <c r="D89" s="99"/>
      <c r="E89" s="99"/>
      <c r="F89" s="99"/>
      <c r="G89" s="99"/>
      <c r="H89" s="99"/>
      <c r="I89" s="99"/>
      <c r="J89" s="99"/>
      <c r="K89" s="99"/>
    </row>
    <row r="90" spans="1:14" ht="15" customHeight="1" x14ac:dyDescent="0.15">
      <c r="A90" s="102" t="s">
        <v>134</v>
      </c>
      <c r="B90" s="100">
        <v>25</v>
      </c>
      <c r="C90" s="99">
        <v>293</v>
      </c>
      <c r="D90" s="99">
        <v>91</v>
      </c>
      <c r="E90" s="99">
        <v>202</v>
      </c>
      <c r="F90" s="99">
        <v>167</v>
      </c>
      <c r="G90" s="99">
        <v>62</v>
      </c>
      <c r="H90" s="99">
        <v>105</v>
      </c>
      <c r="I90" s="99">
        <v>70</v>
      </c>
      <c r="J90" s="99">
        <v>23</v>
      </c>
      <c r="K90" s="99">
        <v>47</v>
      </c>
      <c r="L90" s="98"/>
      <c r="M90" s="98"/>
    </row>
    <row r="91" spans="1:14" ht="15" customHeight="1" x14ac:dyDescent="0.15">
      <c r="A91" s="102">
        <v>28</v>
      </c>
      <c r="B91" s="100">
        <v>28</v>
      </c>
      <c r="C91" s="99">
        <v>306</v>
      </c>
      <c r="D91" s="99">
        <v>94</v>
      </c>
      <c r="E91" s="99">
        <v>215</v>
      </c>
      <c r="F91" s="99">
        <v>158</v>
      </c>
      <c r="G91" s="99">
        <v>45</v>
      </c>
      <c r="H91" s="99">
        <v>113</v>
      </c>
      <c r="I91" s="99">
        <v>86</v>
      </c>
      <c r="J91" s="99">
        <v>22</v>
      </c>
      <c r="K91" s="99">
        <v>64</v>
      </c>
      <c r="L91" s="98"/>
      <c r="M91" s="98"/>
    </row>
    <row r="92" spans="1:14" ht="15" customHeight="1" x14ac:dyDescent="0.15">
      <c r="A92" s="102">
        <v>29</v>
      </c>
      <c r="B92" s="100">
        <v>27</v>
      </c>
      <c r="C92" s="99">
        <v>317</v>
      </c>
      <c r="D92" s="99">
        <v>89</v>
      </c>
      <c r="E92" s="99">
        <v>228</v>
      </c>
      <c r="F92" s="99">
        <v>179</v>
      </c>
      <c r="G92" s="99">
        <v>49</v>
      </c>
      <c r="H92" s="99">
        <v>130</v>
      </c>
      <c r="I92" s="99">
        <v>87</v>
      </c>
      <c r="J92" s="99">
        <v>21</v>
      </c>
      <c r="K92" s="99">
        <v>66</v>
      </c>
      <c r="L92" s="98"/>
      <c r="M92" s="98"/>
    </row>
    <row r="93" spans="1:14" ht="15" customHeight="1" x14ac:dyDescent="0.15">
      <c r="A93" s="102">
        <v>30</v>
      </c>
      <c r="B93" s="100">
        <v>26</v>
      </c>
      <c r="C93" s="99">
        <v>327</v>
      </c>
      <c r="D93" s="99">
        <v>87</v>
      </c>
      <c r="E93" s="99">
        <v>240</v>
      </c>
      <c r="F93" s="99">
        <v>179</v>
      </c>
      <c r="G93" s="99">
        <v>53</v>
      </c>
      <c r="H93" s="99">
        <v>126</v>
      </c>
      <c r="I93" s="99">
        <v>85</v>
      </c>
      <c r="J93" s="99">
        <v>23</v>
      </c>
      <c r="K93" s="99">
        <v>62</v>
      </c>
      <c r="L93" s="98"/>
      <c r="M93" s="98"/>
    </row>
    <row r="94" spans="1:14" ht="15" customHeight="1" x14ac:dyDescent="0.15">
      <c r="A94" s="102" t="s">
        <v>151</v>
      </c>
      <c r="B94" s="100">
        <v>22</v>
      </c>
      <c r="C94" s="99">
        <v>363</v>
      </c>
      <c r="D94" s="99">
        <v>99</v>
      </c>
      <c r="E94" s="99">
        <v>264</v>
      </c>
      <c r="F94" s="99">
        <v>197</v>
      </c>
      <c r="G94" s="99">
        <v>66</v>
      </c>
      <c r="H94" s="99">
        <v>131</v>
      </c>
      <c r="I94" s="99">
        <v>100</v>
      </c>
      <c r="J94" s="99">
        <v>32</v>
      </c>
      <c r="K94" s="99">
        <v>68</v>
      </c>
      <c r="L94" s="98"/>
      <c r="M94" s="98"/>
    </row>
    <row r="95" spans="1:14" ht="15" customHeight="1" x14ac:dyDescent="0.15">
      <c r="A95" s="101"/>
      <c r="B95" s="100"/>
      <c r="C95" s="99"/>
      <c r="D95" s="99"/>
      <c r="E95" s="99"/>
      <c r="F95" s="99"/>
      <c r="G95" s="99"/>
      <c r="H95" s="99"/>
      <c r="I95" s="99"/>
      <c r="J95" s="99"/>
      <c r="K95" s="99"/>
      <c r="L95" s="98"/>
      <c r="M95" s="98"/>
    </row>
    <row r="96" spans="1:14" ht="15" customHeight="1" x14ac:dyDescent="0.15">
      <c r="A96" s="101" t="s">
        <v>150</v>
      </c>
      <c r="B96" s="100">
        <v>22</v>
      </c>
      <c r="C96" s="99">
        <v>363</v>
      </c>
      <c r="D96" s="99">
        <v>99</v>
      </c>
      <c r="E96" s="99">
        <v>264</v>
      </c>
      <c r="F96" s="99">
        <v>197</v>
      </c>
      <c r="G96" s="99">
        <v>66</v>
      </c>
      <c r="H96" s="99">
        <v>131</v>
      </c>
      <c r="I96" s="99">
        <v>100</v>
      </c>
      <c r="J96" s="99">
        <v>32</v>
      </c>
      <c r="K96" s="99">
        <v>68</v>
      </c>
      <c r="L96" s="98"/>
      <c r="M96" s="98"/>
    </row>
    <row r="97" spans="1:11" ht="15" customHeight="1" x14ac:dyDescent="0.15">
      <c r="A97" s="97"/>
      <c r="B97" s="96"/>
      <c r="C97" s="95"/>
      <c r="D97" s="95"/>
      <c r="E97" s="95"/>
      <c r="F97" s="95"/>
      <c r="G97" s="95"/>
      <c r="H97" s="95"/>
      <c r="I97" s="95"/>
      <c r="J97" s="95"/>
      <c r="K97" s="95"/>
    </row>
    <row r="98" spans="1:11" x14ac:dyDescent="0.15">
      <c r="A98" s="93" t="s">
        <v>149</v>
      </c>
    </row>
    <row r="99" spans="1:11" s="94" customFormat="1" ht="12" x14ac:dyDescent="0.15">
      <c r="A99" s="93" t="s">
        <v>148</v>
      </c>
    </row>
    <row r="100" spans="1:11" s="94" customFormat="1" ht="12" x14ac:dyDescent="0.15">
      <c r="A100" s="93" t="s">
        <v>147</v>
      </c>
    </row>
    <row r="101" spans="1:11" s="94" customFormat="1" ht="12" x14ac:dyDescent="0.15">
      <c r="A101" s="93" t="s">
        <v>146</v>
      </c>
    </row>
    <row r="102" spans="1:11" s="94" customFormat="1" ht="12" x14ac:dyDescent="0.15">
      <c r="A102" s="93"/>
    </row>
    <row r="103" spans="1:11" x14ac:dyDescent="0.15">
      <c r="A103" s="93" t="s">
        <v>145</v>
      </c>
    </row>
    <row r="104" spans="1:11" x14ac:dyDescent="0.15">
      <c r="A104" s="93" t="s">
        <v>144</v>
      </c>
    </row>
    <row r="105" spans="1:11" x14ac:dyDescent="0.15">
      <c r="A105" s="93" t="s">
        <v>143</v>
      </c>
    </row>
    <row r="106" spans="1:11" x14ac:dyDescent="0.15">
      <c r="A106" s="93" t="s">
        <v>142</v>
      </c>
    </row>
  </sheetData>
  <mergeCells count="5">
    <mergeCell ref="I4:K4"/>
    <mergeCell ref="A4:A5"/>
    <mergeCell ref="B4:B5"/>
    <mergeCell ref="C4:E4"/>
    <mergeCell ref="F4:H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20"/>
  <sheetViews>
    <sheetView zoomScaleNormal="100" workbookViewId="0"/>
  </sheetViews>
  <sheetFormatPr defaultRowHeight="13.5" x14ac:dyDescent="0.15"/>
  <cols>
    <col min="1" max="1" width="11.625" style="22" customWidth="1"/>
    <col min="2" max="2" width="12.125" style="22" customWidth="1"/>
    <col min="3" max="3" width="10.5" style="22" customWidth="1"/>
    <col min="4" max="4" width="11.375" style="22" bestFit="1" customWidth="1"/>
    <col min="5" max="6" width="8" style="22" bestFit="1" customWidth="1"/>
    <col min="7" max="7" width="11.375" style="22" bestFit="1" customWidth="1"/>
    <col min="8" max="8" width="12.125" style="22" customWidth="1"/>
    <col min="9" max="16384" width="9" style="22"/>
  </cols>
  <sheetData>
    <row r="1" spans="1:9" ht="24" customHeight="1" x14ac:dyDescent="0.15">
      <c r="A1" s="264" t="s">
        <v>227</v>
      </c>
    </row>
    <row r="2" spans="1:9" ht="9" customHeight="1" x14ac:dyDescent="0.2">
      <c r="A2" s="39"/>
    </row>
    <row r="3" spans="1:9" x14ac:dyDescent="0.15">
      <c r="A3" s="22" t="s">
        <v>226</v>
      </c>
    </row>
    <row r="4" spans="1:9" x14ac:dyDescent="0.15">
      <c r="A4" s="22" t="s">
        <v>225</v>
      </c>
    </row>
    <row r="5" spans="1:9" ht="6" customHeight="1" x14ac:dyDescent="0.15">
      <c r="A5" s="37"/>
      <c r="H5" s="143"/>
    </row>
    <row r="6" spans="1:9" s="34" customFormat="1" ht="24" x14ac:dyDescent="0.4">
      <c r="A6" s="258" t="s">
        <v>76</v>
      </c>
      <c r="B6" s="257" t="s">
        <v>72</v>
      </c>
      <c r="C6" s="35" t="s">
        <v>224</v>
      </c>
      <c r="D6" s="35" t="s">
        <v>223</v>
      </c>
      <c r="E6" s="257" t="s">
        <v>222</v>
      </c>
      <c r="F6" s="257" t="s">
        <v>221</v>
      </c>
      <c r="G6" s="36" t="s">
        <v>220</v>
      </c>
      <c r="H6" s="142" t="s">
        <v>219</v>
      </c>
      <c r="I6" s="142" t="s">
        <v>218</v>
      </c>
    </row>
    <row r="7" spans="1:9" s="30" customFormat="1" ht="6" customHeight="1" x14ac:dyDescent="0.15">
      <c r="A7" s="141"/>
      <c r="B7" s="32"/>
      <c r="C7" s="32"/>
      <c r="D7" s="32"/>
      <c r="E7" s="32"/>
      <c r="F7" s="32"/>
      <c r="G7" s="32"/>
    </row>
    <row r="8" spans="1:9" s="139" customFormat="1" ht="17.100000000000001" customHeight="1" x14ac:dyDescent="0.15">
      <c r="A8" s="29" t="s">
        <v>68</v>
      </c>
      <c r="B8" s="27">
        <v>12</v>
      </c>
      <c r="C8" s="28">
        <v>1</v>
      </c>
      <c r="D8" s="28">
        <v>2</v>
      </c>
      <c r="E8" s="28">
        <v>6</v>
      </c>
      <c r="F8" s="28">
        <v>3</v>
      </c>
      <c r="G8" s="28">
        <v>1</v>
      </c>
      <c r="H8" s="139">
        <v>1</v>
      </c>
      <c r="I8" s="139">
        <v>1</v>
      </c>
    </row>
    <row r="9" spans="1:9" s="139" customFormat="1" ht="17.100000000000001" customHeight="1" x14ac:dyDescent="0.15">
      <c r="A9" s="29" t="s">
        <v>67</v>
      </c>
      <c r="B9" s="27">
        <v>11</v>
      </c>
      <c r="C9" s="28">
        <v>0</v>
      </c>
      <c r="D9" s="28">
        <v>2</v>
      </c>
      <c r="E9" s="28">
        <v>6</v>
      </c>
      <c r="F9" s="28">
        <v>2</v>
      </c>
      <c r="G9" s="28">
        <v>1</v>
      </c>
      <c r="H9" s="139">
        <v>1</v>
      </c>
      <c r="I9" s="139">
        <v>1</v>
      </c>
    </row>
    <row r="10" spans="1:9" s="139" customFormat="1" ht="17.100000000000001" customHeight="1" x14ac:dyDescent="0.15">
      <c r="A10" s="140" t="s">
        <v>66</v>
      </c>
      <c r="B10" s="27">
        <v>13</v>
      </c>
      <c r="C10" s="28">
        <v>0</v>
      </c>
      <c r="D10" s="28">
        <v>3</v>
      </c>
      <c r="E10" s="28">
        <v>6</v>
      </c>
      <c r="F10" s="28">
        <v>2</v>
      </c>
      <c r="G10" s="28">
        <v>1</v>
      </c>
      <c r="H10" s="139">
        <v>2</v>
      </c>
      <c r="I10" s="139">
        <v>1</v>
      </c>
    </row>
    <row r="11" spans="1:9" s="139" customFormat="1" ht="17.100000000000001" customHeight="1" x14ac:dyDescent="0.15">
      <c r="A11" s="140" t="s">
        <v>65</v>
      </c>
      <c r="B11" s="27">
        <v>13</v>
      </c>
      <c r="C11" s="28">
        <v>0</v>
      </c>
      <c r="D11" s="28">
        <v>3</v>
      </c>
      <c r="E11" s="28">
        <v>6</v>
      </c>
      <c r="F11" s="28">
        <v>2</v>
      </c>
      <c r="G11" s="28">
        <v>1</v>
      </c>
      <c r="H11" s="139">
        <v>2</v>
      </c>
      <c r="I11" s="139">
        <v>1</v>
      </c>
    </row>
    <row r="12" spans="1:9" s="139" customFormat="1" ht="17.100000000000001" customHeight="1" x14ac:dyDescent="0.15">
      <c r="A12" s="140" t="s">
        <v>64</v>
      </c>
      <c r="B12" s="27">
        <v>13</v>
      </c>
      <c r="C12" s="28">
        <v>0</v>
      </c>
      <c r="D12" s="28">
        <v>3</v>
      </c>
      <c r="E12" s="28">
        <v>6</v>
      </c>
      <c r="F12" s="28">
        <v>2</v>
      </c>
      <c r="G12" s="28">
        <v>1</v>
      </c>
      <c r="H12" s="139">
        <v>2</v>
      </c>
      <c r="I12" s="139">
        <v>1</v>
      </c>
    </row>
    <row r="13" spans="1:9" s="23" customFormat="1" ht="6" customHeight="1" x14ac:dyDescent="0.15">
      <c r="A13" s="25"/>
      <c r="B13" s="24"/>
      <c r="C13" s="25"/>
      <c r="D13" s="25"/>
      <c r="E13" s="25"/>
      <c r="F13" s="25"/>
      <c r="G13" s="25"/>
      <c r="H13" s="25"/>
      <c r="I13" s="25"/>
    </row>
    <row r="14" spans="1:9" ht="15" customHeight="1" x14ac:dyDescent="0.15">
      <c r="A14" s="23" t="s">
        <v>217</v>
      </c>
    </row>
    <row r="16" spans="1:9" x14ac:dyDescent="0.15">
      <c r="F16" s="21"/>
    </row>
    <row r="20" spans="2:2" x14ac:dyDescent="0.15">
      <c r="B20" s="138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6</vt:i4>
      </vt:variant>
    </vt:vector>
  </HeadingPairs>
  <TitlesOfParts>
    <vt:vector size="30" baseType="lpstr">
      <vt:lpstr>目次</vt:lpstr>
      <vt:lpstr>表15-1</vt:lpstr>
      <vt:lpstr>表15-2</vt:lpstr>
      <vt:lpstr>表15-3</vt:lpstr>
      <vt:lpstr>表15-4</vt:lpstr>
      <vt:lpstr>表15-5</vt:lpstr>
      <vt:lpstr>表15-6</vt:lpstr>
      <vt:lpstr>表15-7</vt:lpstr>
      <vt:lpstr>表15-8</vt:lpstr>
      <vt:lpstr>表15-9</vt:lpstr>
      <vt:lpstr>表15-10</vt:lpstr>
      <vt:lpstr>表15-11</vt:lpstr>
      <vt:lpstr>表15-12</vt:lpstr>
      <vt:lpstr>表15-13</vt:lpstr>
      <vt:lpstr>表15-14</vt:lpstr>
      <vt:lpstr>表15-15</vt:lpstr>
      <vt:lpstr>表15-16</vt:lpstr>
      <vt:lpstr>表15-17</vt:lpstr>
      <vt:lpstr>表15-18</vt:lpstr>
      <vt:lpstr>表15-19</vt:lpstr>
      <vt:lpstr>表15-20</vt:lpstr>
      <vt:lpstr>表15-21</vt:lpstr>
      <vt:lpstr>表15-22</vt:lpstr>
      <vt:lpstr>表15-23</vt:lpstr>
      <vt:lpstr>'表15-1'!Print_Area</vt:lpstr>
      <vt:lpstr>'表15-3'!Print_Area</vt:lpstr>
      <vt:lpstr>'表15-5'!Print_Area</vt:lpstr>
      <vt:lpstr>'表15-7'!Print_Area</vt:lpstr>
      <vt:lpstr>'表15-7'!Print_Titles</vt:lpstr>
      <vt:lpstr>目次!Print_Titles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2021-12-17T08:58:33Z</dcterms:created>
  <dcterms:modified xsi:type="dcterms:W3CDTF">2021-12-22T01:53:35Z</dcterms:modified>
</cp:coreProperties>
</file>