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4332"/>
  <workbookPr defaultThemeVersion="166925"/>
  <xr:revisionPtr xr6:coauthVersionLast="47" xr6:coauthVersionMax="47" documentId="13_ncr:1_{F4CBB4CD-0145-452A-9789-754B2DA65E76}" revIDLastSave="0" xr10:uidLastSave="{00000000-0000-0000-0000-000000000000}"/>
  <bookViews>
    <workbookView xr2:uid="{AB6692FF-EA30-46AE-B54F-C22165A68256}" windowHeight="11040" windowWidth="20730" xWindow="-120" yWindow="-120"/>
  </bookViews>
  <sheets>
    <sheet r:id="rId1" name="内訳書" sheetId="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" i="1" l="1"/>
  <c r="P10" i="1" s="1"/>
  <c r="P4" i="1"/>
  <c r="H12" i="1"/>
  <c r="P9" i="1"/>
  <c r="P8" i="1"/>
  <c r="P7" i="1"/>
  <c r="L19" i="1" s="1"/>
  <c r="C27" i="1"/>
  <c r="D27" i="1" s="1"/>
  <c r="Q20" i="1"/>
  <c r="L20" i="1"/>
  <c r="O19" i="1"/>
  <c r="P19" i="1" s="1"/>
  <c r="M19" i="1"/>
  <c r="O18" i="1"/>
  <c r="P18" i="1" s="1"/>
  <c r="M18" i="1"/>
  <c r="O20" i="1"/>
  <c r="P20" i="1" s="1"/>
  <c r="O17" i="1"/>
  <c r="P17" i="1" s="1"/>
  <c r="O16" i="1"/>
  <c r="P16" i="1" s="1"/>
  <c r="O15" i="1"/>
  <c r="P15" i="1" s="1"/>
  <c r="O13" i="1"/>
  <c r="P13" i="1" s="1"/>
  <c r="O14" i="1"/>
  <c r="P14" i="1" s="1"/>
  <c r="M7" i="1"/>
  <c r="M6" i="1"/>
  <c r="M20" i="1"/>
  <c r="M17" i="1"/>
  <c r="M16" i="1"/>
  <c r="M15" i="1"/>
  <c r="M14" i="1"/>
  <c r="M13" i="1"/>
  <c r="S9" i="1" l="1"/>
  <c r="S7" i="1"/>
  <c r="S8" i="1"/>
  <c r="E27" i="1"/>
  <c r="F27" i="1" s="1"/>
  <c r="L18" i="1"/>
  <c r="N18" i="1" s="1"/>
  <c r="L13" i="1"/>
  <c r="N13" i="1" s="1"/>
  <c r="L14" i="1"/>
  <c r="N14" i="1" s="1"/>
  <c r="L15" i="1"/>
  <c r="N15" i="1" s="1"/>
  <c r="L17" i="1"/>
  <c r="N17" i="1" s="1"/>
  <c r="L16" i="1"/>
  <c r="N16" i="1" s="1"/>
  <c r="N19" i="1"/>
  <c r="N20" i="1"/>
  <c r="G27" i="1" l="1"/>
  <c r="H27" i="1" s="1"/>
  <c r="I27" i="1" s="1"/>
  <c r="Q19" i="1"/>
  <c r="R19" i="1" s="1"/>
  <c r="Q16" i="1"/>
  <c r="R16" i="1" s="1"/>
  <c r="Q15" i="1"/>
  <c r="R15" i="1" s="1"/>
  <c r="Q14" i="1"/>
  <c r="R14" i="1" s="1"/>
  <c r="Q13" i="1"/>
  <c r="R13" i="1" s="1"/>
  <c r="Q18" i="1"/>
  <c r="R18" i="1" s="1"/>
  <c r="Q17" i="1"/>
  <c r="R17" i="1" s="1"/>
  <c r="R20" i="1"/>
  <c r="B27" i="1" l="1"/>
  <c r="R21" i="1"/>
  <c r="M8" i="1" s="1"/>
  <c r="I17" i="1" s="1"/>
  <c r="I16" i="1" l="1"/>
  <c r="I20" i="1"/>
  <c r="I15" i="1"/>
  <c r="I18" i="1"/>
  <c r="I19" i="1"/>
  <c r="I14" i="1"/>
  <c r="I13" i="1"/>
  <c r="J21" i="1"/>
  <c r="J18" i="1" l="1"/>
  <c r="E34" i="1" s="1"/>
  <c r="J15" i="1"/>
  <c r="E31" i="1" s="1"/>
  <c r="J14" i="1"/>
  <c r="G30" i="1" s="1"/>
  <c r="J20" i="1"/>
  <c r="B36" i="1" s="1"/>
  <c r="J19" i="1"/>
  <c r="C35" i="1" s="1"/>
  <c r="J16" i="1"/>
  <c r="E32" i="1" s="1"/>
  <c r="C36" i="1"/>
  <c r="I36" i="1"/>
  <c r="I21" i="1"/>
  <c r="J17" i="1"/>
  <c r="F33" i="1" s="1"/>
  <c r="J13" i="1"/>
  <c r="D29" i="1" s="1"/>
  <c r="D34" i="1"/>
  <c r="H30" i="1"/>
  <c r="I31" i="1"/>
  <c r="C31" i="1"/>
  <c r="B34" i="1"/>
  <c r="G34" i="1"/>
  <c r="I34" i="1"/>
  <c r="F34" i="1"/>
  <c r="G31" i="1"/>
  <c r="C33" i="1"/>
  <c r="C34" i="1"/>
  <c r="H34" i="1"/>
  <c r="E30" i="1" l="1"/>
  <c r="D31" i="1"/>
  <c r="F36" i="1"/>
  <c r="H36" i="1"/>
  <c r="F31" i="1"/>
  <c r="H32" i="1"/>
  <c r="G32" i="1"/>
  <c r="G36" i="1"/>
  <c r="H35" i="1"/>
  <c r="E33" i="1"/>
  <c r="I30" i="1"/>
  <c r="F30" i="1"/>
  <c r="F35" i="1"/>
  <c r="C32" i="1"/>
  <c r="E35" i="1"/>
  <c r="B30" i="1"/>
  <c r="B31" i="1"/>
  <c r="H31" i="1"/>
  <c r="B35" i="1"/>
  <c r="E36" i="1"/>
  <c r="F32" i="1"/>
  <c r="D30" i="1"/>
  <c r="D36" i="1"/>
  <c r="G35" i="1"/>
  <c r="C30" i="1"/>
  <c r="I32" i="1"/>
  <c r="D35" i="1"/>
  <c r="D32" i="1"/>
  <c r="I35" i="1"/>
  <c r="B32" i="1"/>
  <c r="H29" i="1"/>
  <c r="D33" i="1"/>
  <c r="I29" i="1"/>
  <c r="F29" i="1"/>
  <c r="B33" i="1"/>
  <c r="G33" i="1"/>
  <c r="H33" i="1"/>
  <c r="I33" i="1"/>
  <c r="B29" i="1"/>
  <c r="E29" i="1"/>
  <c r="C29" i="1"/>
  <c r="G29" i="1"/>
</calcChain>
</file>

<file path=xl/sharedStrings.xml><?xml version="1.0" encoding="utf-8"?>
<sst xmlns="http://schemas.openxmlformats.org/spreadsheetml/2006/main" count="63" uniqueCount="49">
  <si>
    <t>平等割</t>
    <rPh sb="0" eb="3">
      <t>ビョウドウワリ</t>
    </rPh>
    <phoneticPr fontId="1"/>
  </si>
  <si>
    <t>医療</t>
    <rPh sb="0" eb="2">
      <t>イリョウ</t>
    </rPh>
    <phoneticPr fontId="1"/>
  </si>
  <si>
    <t>支援</t>
    <rPh sb="0" eb="2">
      <t>シエン</t>
    </rPh>
    <phoneticPr fontId="1"/>
  </si>
  <si>
    <t>介護</t>
    <rPh sb="0" eb="2">
      <t>カイゴ</t>
    </rPh>
    <phoneticPr fontId="1"/>
  </si>
  <si>
    <t>平等割の按分方法</t>
    <rPh sb="0" eb="2">
      <t>ビョウドウ</t>
    </rPh>
    <rPh sb="2" eb="3">
      <t>ワリ</t>
    </rPh>
    <rPh sb="4" eb="6">
      <t>アンブン</t>
    </rPh>
    <rPh sb="6" eb="8">
      <t>ホウホウ</t>
    </rPh>
    <phoneticPr fontId="1"/>
  </si>
  <si>
    <t>割合(%)</t>
    <rPh sb="0" eb="2">
      <t>ワリアイ</t>
    </rPh>
    <phoneticPr fontId="1"/>
  </si>
  <si>
    <t>軽減割合</t>
    <rPh sb="0" eb="4">
      <t>ケイゲンワリアイ</t>
    </rPh>
    <phoneticPr fontId="1"/>
  </si>
  <si>
    <t>均等割</t>
    <rPh sb="0" eb="3">
      <t>キントウワリ</t>
    </rPh>
    <phoneticPr fontId="1"/>
  </si>
  <si>
    <t>介護月数</t>
    <rPh sb="0" eb="2">
      <t>カイゴ</t>
    </rPh>
    <rPh sb="2" eb="4">
      <t>ツキスウ</t>
    </rPh>
    <phoneticPr fontId="1"/>
  </si>
  <si>
    <t>月割</t>
    <rPh sb="0" eb="2">
      <t>ツキワリ</t>
    </rPh>
    <phoneticPr fontId="1"/>
  </si>
  <si>
    <t>Z
平等割</t>
    <rPh sb="2" eb="5">
      <t>ビョウドウワリ</t>
    </rPh>
    <phoneticPr fontId="1"/>
  </si>
  <si>
    <t>端数処理後
負担額</t>
    <rPh sb="0" eb="4">
      <t>ハスウショリ</t>
    </rPh>
    <rPh sb="4" eb="5">
      <t>ゴ</t>
    </rPh>
    <rPh sb="6" eb="8">
      <t>フタン</t>
    </rPh>
    <rPh sb="8" eb="9">
      <t>ガク</t>
    </rPh>
    <phoneticPr fontId="1"/>
  </si>
  <si>
    <t>XYZ合計</t>
    <phoneticPr fontId="1"/>
  </si>
  <si>
    <t>被保険者氏名</t>
    <rPh sb="0" eb="6">
      <t>ヒホケンシャシメイ</t>
    </rPh>
    <phoneticPr fontId="1"/>
  </si>
  <si>
    <t>4月1日
時点年齢</t>
    <rPh sb="1" eb="2">
      <t>ガツ</t>
    </rPh>
    <rPh sb="3" eb="4">
      <t>ニチ</t>
    </rPh>
    <rPh sb="5" eb="7">
      <t>ジテン</t>
    </rPh>
    <rPh sb="7" eb="9">
      <t>ネンレイ</t>
    </rPh>
    <phoneticPr fontId="1"/>
  </si>
  <si>
    <t>今回決定額</t>
    <rPh sb="0" eb="2">
      <t>コンカイ</t>
    </rPh>
    <rPh sb="2" eb="5">
      <t>ケッテイガク</t>
    </rPh>
    <phoneticPr fontId="1"/>
  </si>
  <si>
    <t>子育て</t>
    <rPh sb="0" eb="2">
      <t>コソダ</t>
    </rPh>
    <phoneticPr fontId="1"/>
  </si>
  <si>
    <t>←　世帯に対して加算される「平等割」をどのように振り分けるか選んでください</t>
    <rPh sb="2" eb="4">
      <t>セタイ</t>
    </rPh>
    <rPh sb="5" eb="6">
      <t>タイ</t>
    </rPh>
    <rPh sb="8" eb="10">
      <t>カサン</t>
    </rPh>
    <rPh sb="14" eb="17">
      <t>ビョウドウワリ</t>
    </rPh>
    <rPh sb="24" eb="25">
      <t>フ</t>
    </rPh>
    <rPh sb="26" eb="27">
      <t>ワ</t>
    </rPh>
    <rPh sb="30" eb="31">
      <t>エラ</t>
    </rPh>
    <phoneticPr fontId="1"/>
  </si>
  <si>
    <t>←　納税通知書２枚目「賦課明細書」の下段左はじの「軽減」の欄を確認し、該当するものを選んでください</t>
    <rPh sb="2" eb="7">
      <t>ノウゼイツウチショ</t>
    </rPh>
    <rPh sb="8" eb="10">
      <t>マイメ</t>
    </rPh>
    <rPh sb="11" eb="16">
      <t>フカメイサイショ</t>
    </rPh>
    <rPh sb="18" eb="20">
      <t>カダン</t>
    </rPh>
    <rPh sb="20" eb="21">
      <t>ヒダリ</t>
    </rPh>
    <rPh sb="25" eb="27">
      <t>ケイゲン</t>
    </rPh>
    <rPh sb="29" eb="30">
      <t>ラン</t>
    </rPh>
    <rPh sb="31" eb="33">
      <t>カクニン</t>
    </rPh>
    <rPh sb="35" eb="37">
      <t>ガイトウ</t>
    </rPh>
    <rPh sb="42" eb="43">
      <t>エラ</t>
    </rPh>
    <phoneticPr fontId="1"/>
  </si>
  <si>
    <t>所得按分</t>
  </si>
  <si>
    <t>X　介護以外の月割額</t>
    <rPh sb="2" eb="4">
      <t>カイゴ</t>
    </rPh>
    <rPh sb="4" eb="6">
      <t>イガイ</t>
    </rPh>
    <rPh sb="7" eb="8">
      <t>ツキ</t>
    </rPh>
    <rPh sb="8" eb="9">
      <t>ワリ</t>
    </rPh>
    <rPh sb="9" eb="10">
      <t>ガク</t>
    </rPh>
    <phoneticPr fontId="1"/>
  </si>
  <si>
    <t>Y　介護の月割額</t>
    <rPh sb="2" eb="4">
      <t>カイゴ</t>
    </rPh>
    <rPh sb="5" eb="6">
      <t>ツキ</t>
    </rPh>
    <rPh sb="6" eb="8">
      <t>ワリガク</t>
    </rPh>
    <phoneticPr fontId="1"/>
  </si>
  <si>
    <t>①医療所得割</t>
    <rPh sb="1" eb="3">
      <t>イリョウ</t>
    </rPh>
    <rPh sb="3" eb="6">
      <t>ショトクワリ</t>
    </rPh>
    <phoneticPr fontId="1"/>
  </si>
  <si>
    <t>③介護所得割</t>
    <rPh sb="1" eb="3">
      <t>カイゴ</t>
    </rPh>
    <rPh sb="3" eb="5">
      <t>ショトク</t>
    </rPh>
    <rPh sb="5" eb="6">
      <t>ワリ</t>
    </rPh>
    <phoneticPr fontId="1"/>
  </si>
  <si>
    <t>②支援金
　所得割</t>
    <rPh sb="1" eb="3">
      <t>シエン</t>
    </rPh>
    <rPh sb="3" eb="4">
      <t>キン</t>
    </rPh>
    <rPh sb="6" eb="8">
      <t>ショトク</t>
    </rPh>
    <rPh sb="8" eb="9">
      <t>ワリ</t>
    </rPh>
    <phoneticPr fontId="1"/>
  </si>
  <si>
    <t>⑤　均等割
(医、支、子)</t>
    <rPh sb="2" eb="5">
      <t>キントウワリ</t>
    </rPh>
    <rPh sb="7" eb="8">
      <t>イ</t>
    </rPh>
    <rPh sb="9" eb="10">
      <t>シ</t>
    </rPh>
    <rPh sb="11" eb="12">
      <t>コ</t>
    </rPh>
    <phoneticPr fontId="1"/>
  </si>
  <si>
    <t>⑥　介護
　均等割　　</t>
    <rPh sb="2" eb="4">
      <t>カイゴ</t>
    </rPh>
    <rPh sb="6" eb="9">
      <t>キントウワリ</t>
    </rPh>
    <phoneticPr fontId="1"/>
  </si>
  <si>
    <t>加入月数</t>
    <rPh sb="0" eb="2">
      <t>カニュウ</t>
    </rPh>
    <rPh sb="2" eb="3">
      <t>ガツ</t>
    </rPh>
    <rPh sb="3" eb="4">
      <t>スウ</t>
    </rPh>
    <phoneticPr fontId="1"/>
  </si>
  <si>
    <t>↓　納税通知書４枚目「個人明細書」を確認しながら、該当する数値を入力してください</t>
    <rPh sb="2" eb="7">
      <t>ノウゼイツウチショ</t>
    </rPh>
    <rPh sb="8" eb="10">
      <t>マイメ</t>
    </rPh>
    <rPh sb="11" eb="15">
      <t>コジンメイサイ</t>
    </rPh>
    <rPh sb="15" eb="16">
      <t>ショ</t>
    </rPh>
    <rPh sb="18" eb="20">
      <t>カクニン</t>
    </rPh>
    <rPh sb="25" eb="27">
      <t>ガイトウ</t>
    </rPh>
    <rPh sb="29" eb="31">
      <t>スウチ</t>
    </rPh>
    <rPh sb="32" eb="34">
      <t>ニュウリョク</t>
    </rPh>
    <phoneticPr fontId="1"/>
  </si>
  <si>
    <t>第1期</t>
    <rPh sb="0" eb="1">
      <t>ダイ</t>
    </rPh>
    <rPh sb="2" eb="3">
      <t>キ</t>
    </rPh>
    <phoneticPr fontId="1"/>
  </si>
  <si>
    <t>第2期</t>
    <rPh sb="0" eb="1">
      <t>ダイ</t>
    </rPh>
    <rPh sb="2" eb="3">
      <t>キ</t>
    </rPh>
    <phoneticPr fontId="1"/>
  </si>
  <si>
    <t>第3期</t>
    <rPh sb="0" eb="1">
      <t>ダイ</t>
    </rPh>
    <rPh sb="2" eb="3">
      <t>キ</t>
    </rPh>
    <phoneticPr fontId="1"/>
  </si>
  <si>
    <t>第4期</t>
    <rPh sb="0" eb="1">
      <t>ダイ</t>
    </rPh>
    <rPh sb="2" eb="3">
      <t>キ</t>
    </rPh>
    <phoneticPr fontId="1"/>
  </si>
  <si>
    <t>第5期</t>
    <rPh sb="0" eb="1">
      <t>ダイ</t>
    </rPh>
    <rPh sb="2" eb="3">
      <t>キ</t>
    </rPh>
    <phoneticPr fontId="1"/>
  </si>
  <si>
    <t>第6期</t>
    <rPh sb="0" eb="1">
      <t>ダイ</t>
    </rPh>
    <rPh sb="2" eb="3">
      <t>キ</t>
    </rPh>
    <phoneticPr fontId="1"/>
  </si>
  <si>
    <t>第7期</t>
    <rPh sb="0" eb="1">
      <t>ダイ</t>
    </rPh>
    <rPh sb="2" eb="3">
      <t>キ</t>
    </rPh>
    <phoneticPr fontId="1"/>
  </si>
  <si>
    <t>第8期</t>
    <rPh sb="0" eb="1">
      <t>ダイ</t>
    </rPh>
    <rPh sb="2" eb="3">
      <t>キ</t>
    </rPh>
    <phoneticPr fontId="1"/>
  </si>
  <si>
    <t>これは世帯内の内訳であり、申告用の納付額を証明するものではありません。</t>
    <rPh sb="3" eb="5">
      <t>セタイ</t>
    </rPh>
    <rPh sb="5" eb="6">
      <t>ナイ</t>
    </rPh>
    <rPh sb="7" eb="9">
      <t>ウチワケ</t>
    </rPh>
    <rPh sb="13" eb="16">
      <t>シンコクヨウ</t>
    </rPh>
    <rPh sb="17" eb="19">
      <t>ノウフ</t>
    </rPh>
    <rPh sb="19" eb="20">
      <t>ガク</t>
    </rPh>
    <rPh sb="21" eb="23">
      <t>ショウメイ</t>
    </rPh>
    <phoneticPr fontId="2"/>
  </si>
  <si>
    <t>また、軽減額・限度超過額・減免額がある場合は按分がされない場合がありますので、目安としてご使用ください。</t>
    <rPh sb="3" eb="5">
      <t>ケイゲン</t>
    </rPh>
    <rPh sb="5" eb="6">
      <t>ガク</t>
    </rPh>
    <rPh sb="7" eb="9">
      <t>ゲンド</t>
    </rPh>
    <rPh sb="9" eb="11">
      <t>チョウカ</t>
    </rPh>
    <rPh sb="11" eb="12">
      <t>ガク</t>
    </rPh>
    <rPh sb="13" eb="15">
      <t>ゲンメン</t>
    </rPh>
    <rPh sb="15" eb="16">
      <t>ガク</t>
    </rPh>
    <rPh sb="19" eb="21">
      <t>バアイ</t>
    </rPh>
    <rPh sb="22" eb="24">
      <t>アンブン</t>
    </rPh>
    <rPh sb="29" eb="31">
      <t>バアイ</t>
    </rPh>
    <rPh sb="39" eb="41">
      <t>メヤス</t>
    </rPh>
    <rPh sb="45" eb="47">
      <t>シヨウ</t>
    </rPh>
    <phoneticPr fontId="2"/>
  </si>
  <si>
    <t>自動入力された</t>
    <rPh sb="0" eb="4">
      <t>ジドウニュウリョク</t>
    </rPh>
    <phoneticPr fontId="1"/>
  </si>
  <si>
    <t>金額を入力→</t>
    <rPh sb="0" eb="2">
      <t>キンガク</t>
    </rPh>
    <rPh sb="3" eb="5">
      <t>ニュウリョク</t>
    </rPh>
    <phoneticPr fontId="1"/>
  </si>
  <si>
    <r>
      <t>●算出された負担割合に基づき、各期ごとの金額を按分します。該当する金額を入力してください。</t>
    </r>
    <r>
      <rPr>
        <b/>
        <sz val="12"/>
        <color theme="1"/>
        <rFont val="BIZ UDゴシック"/>
        <family val="3"/>
        <charset val="128"/>
      </rPr>
      <t>端数の調整はいたしません。</t>
    </r>
    <rPh sb="1" eb="3">
      <t>サンシュツ</t>
    </rPh>
    <rPh sb="6" eb="10">
      <t>フタンワリアイ</t>
    </rPh>
    <rPh sb="11" eb="12">
      <t>モト</t>
    </rPh>
    <rPh sb="15" eb="17">
      <t>カクキ</t>
    </rPh>
    <rPh sb="20" eb="22">
      <t>キンガク</t>
    </rPh>
    <rPh sb="23" eb="25">
      <t>アンブン</t>
    </rPh>
    <rPh sb="29" eb="31">
      <t>ガイトウ</t>
    </rPh>
    <rPh sb="33" eb="35">
      <t>キンガク</t>
    </rPh>
    <rPh sb="36" eb="38">
      <t>ニュウリョク</t>
    </rPh>
    <rPh sb="45" eb="47">
      <t>ハスウ</t>
    </rPh>
    <rPh sb="48" eb="50">
      <t>チョウセイ</t>
    </rPh>
    <phoneticPr fontId="1"/>
  </si>
  <si>
    <t>金額が違う場合</t>
    <rPh sb="0" eb="2">
      <t>キン</t>
    </rPh>
    <rPh sb="3" eb="4">
      <t>チガ</t>
    </rPh>
    <rPh sb="5" eb="7">
      <t>バアイ</t>
    </rPh>
    <phoneticPr fontId="1"/>
  </si>
  <si>
    <t>黄色の個所に入力してください</t>
    <rPh sb="0" eb="2">
      <t>キイロ</t>
    </rPh>
    <rPh sb="3" eb="5">
      <t>カショ</t>
    </rPh>
    <rPh sb="6" eb="8">
      <t>ニュウリョク</t>
    </rPh>
    <phoneticPr fontId="2"/>
  </si>
  <si>
    <t>お手元の納税通知書を確認しながら、</t>
    <rPh sb="10" eb="12">
      <t>カクニン</t>
    </rPh>
    <phoneticPr fontId="1"/>
  </si>
  <si>
    <t>←　納税通知書の表紙（１枚目）下段に記載された「今回決定額」を入力してください</t>
    <rPh sb="2" eb="7">
      <t>ノウゼイツウチショ</t>
    </rPh>
    <rPh sb="8" eb="10">
      <t>ヒョウシ</t>
    </rPh>
    <rPh sb="12" eb="14">
      <t>マイメ</t>
    </rPh>
    <rPh sb="15" eb="17">
      <t>ゲダン</t>
    </rPh>
    <rPh sb="18" eb="20">
      <t>キサイ</t>
    </rPh>
    <rPh sb="24" eb="28">
      <t>コンカイ</t>
    </rPh>
    <rPh sb="28" eb="29">
      <t>ガク</t>
    </rPh>
    <rPh sb="31" eb="33">
      <t>ニュウリョク</t>
    </rPh>
    <phoneticPr fontId="1"/>
  </si>
  <si>
    <t>対象年度</t>
    <rPh sb="0" eb="4">
      <t>タイショウネンド</t>
    </rPh>
    <phoneticPr fontId="1"/>
  </si>
  <si>
    <t>←　納税通知書の3枚目の左上に記載されている年度を入力してください</t>
    <rPh sb="2" eb="7">
      <t>ノウゼイツウチショ</t>
    </rPh>
    <rPh sb="9" eb="11">
      <t>マイメ</t>
    </rPh>
    <rPh sb="12" eb="14">
      <t>ヒダリウエ</t>
    </rPh>
    <rPh sb="15" eb="17">
      <t>キサイ</t>
    </rPh>
    <rPh sb="22" eb="24">
      <t>ネンド</t>
    </rPh>
    <rPh sb="25" eb="27">
      <t>ニュウリョク</t>
    </rPh>
    <phoneticPr fontId="1"/>
  </si>
  <si>
    <t>なし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</si>
</sst>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#/#"/>
    <numFmt numFmtId="178" formatCode="#,##0_);[Red]\(#,##0\)"/>
    <numFmt numFmtId="182" formatCode="&quot;令和 &quot;##&quot; 年度&quot;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12"/>
      <color rgb="FFFF0000"/>
      <name val="BIZ UDゴシック"/>
      <family val="3"/>
      <charset val="128"/>
    </font>
    <font>
      <b/>
      <sz val="12"/>
      <color theme="1"/>
      <name val="BIZ UD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dashed">
        <color indexed="64"/>
      </right>
      <top style="thick">
        <color indexed="64"/>
      </top>
      <bottom style="thin">
        <color indexed="64"/>
      </bottom>
      <diagonal/>
    </border>
    <border>
      <left style="dashed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dashed">
        <color indexed="64"/>
      </right>
      <top style="thin">
        <color indexed="64"/>
      </top>
      <bottom style="thick">
        <color indexed="64"/>
      </bottom>
      <diagonal/>
    </border>
    <border>
      <left style="dashed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4" fillId="3" borderId="0" xfId="0" applyFont="1" applyFill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2" xfId="0" applyFont="1" applyBorder="1">
      <alignment vertical="center"/>
    </xf>
    <xf numFmtId="0" fontId="4" fillId="2" borderId="28" xfId="0" applyFont="1" applyFill="1" applyBorder="1" applyAlignment="1">
      <alignment vertical="center" wrapText="1"/>
    </xf>
    <xf numFmtId="0" fontId="4" fillId="2" borderId="26" xfId="0" applyFont="1" applyFill="1" applyBorder="1" applyAlignment="1">
      <alignment vertical="center" wrapText="1"/>
    </xf>
    <xf numFmtId="0" fontId="4" fillId="2" borderId="27" xfId="0" applyFont="1" applyFill="1" applyBorder="1" applyAlignment="1">
      <alignment vertical="center" wrapText="1"/>
    </xf>
    <xf numFmtId="0" fontId="4" fillId="4" borderId="14" xfId="0" applyFont="1" applyFill="1" applyBorder="1" applyAlignment="1">
      <alignment vertical="center" wrapText="1"/>
    </xf>
    <xf numFmtId="0" fontId="4" fillId="4" borderId="15" xfId="0" applyFont="1" applyFill="1" applyBorder="1">
      <alignment vertical="center"/>
    </xf>
    <xf numFmtId="0" fontId="4" fillId="0" borderId="0" xfId="0" applyFont="1" applyBorder="1">
      <alignment vertical="center"/>
    </xf>
    <xf numFmtId="0" fontId="4" fillId="0" borderId="0" xfId="0" applyFont="1" applyAlignment="1">
      <alignment vertical="center" wrapText="1"/>
    </xf>
    <xf numFmtId="0" fontId="4" fillId="0" borderId="11" xfId="0" applyFont="1" applyBorder="1" applyProtection="1">
      <alignment vertical="center"/>
      <protection locked="0"/>
    </xf>
    <xf numFmtId="0" fontId="4" fillId="2" borderId="3" xfId="0" applyFont="1" applyFill="1" applyBorder="1" applyProtection="1">
      <alignment vertical="center"/>
      <protection locked="0"/>
    </xf>
    <xf numFmtId="0" fontId="4" fillId="2" borderId="5" xfId="0" applyFont="1" applyFill="1" applyBorder="1" applyProtection="1">
      <alignment vertical="center"/>
      <protection locked="0"/>
    </xf>
    <xf numFmtId="0" fontId="4" fillId="2" borderId="11" xfId="0" applyFont="1" applyFill="1" applyBorder="1" applyProtection="1">
      <alignment vertical="center"/>
      <protection locked="0"/>
    </xf>
    <xf numFmtId="176" fontId="4" fillId="2" borderId="3" xfId="0" applyNumberFormat="1" applyFont="1" applyFill="1" applyBorder="1" applyProtection="1">
      <alignment vertical="center"/>
      <protection locked="0"/>
    </xf>
    <xf numFmtId="176" fontId="4" fillId="2" borderId="4" xfId="0" applyNumberFormat="1" applyFont="1" applyFill="1" applyBorder="1" applyProtection="1">
      <alignment vertical="center"/>
      <protection locked="0"/>
    </xf>
    <xf numFmtId="176" fontId="4" fillId="2" borderId="5" xfId="0" applyNumberFormat="1" applyFont="1" applyFill="1" applyBorder="1" applyProtection="1">
      <alignment vertical="center"/>
      <protection locked="0"/>
    </xf>
    <xf numFmtId="178" fontId="4" fillId="4" borderId="16" xfId="0" applyNumberFormat="1" applyFont="1" applyFill="1" applyBorder="1">
      <alignment vertical="center"/>
    </xf>
    <xf numFmtId="0" fontId="4" fillId="4" borderId="17" xfId="0" applyFont="1" applyFill="1" applyBorder="1">
      <alignment vertical="center"/>
    </xf>
    <xf numFmtId="176" fontId="4" fillId="0" borderId="0" xfId="0" applyNumberFormat="1" applyFont="1">
      <alignment vertical="center"/>
    </xf>
    <xf numFmtId="177" fontId="4" fillId="0" borderId="0" xfId="0" applyNumberFormat="1" applyFont="1" applyAlignment="1">
      <alignment vertical="center"/>
    </xf>
    <xf numFmtId="178" fontId="4" fillId="0" borderId="0" xfId="0" applyNumberFormat="1" applyFont="1">
      <alignment vertical="center"/>
    </xf>
    <xf numFmtId="178" fontId="4" fillId="0" borderId="0" xfId="0" applyNumberFormat="1" applyFont="1" applyAlignment="1">
      <alignment horizontal="right" vertical="center"/>
    </xf>
    <xf numFmtId="0" fontId="4" fillId="0" borderId="12" xfId="0" applyFont="1" applyBorder="1" applyProtection="1">
      <alignment vertical="center"/>
      <protection locked="0"/>
    </xf>
    <xf numFmtId="0" fontId="4" fillId="2" borderId="6" xfId="0" applyFont="1" applyFill="1" applyBorder="1" applyProtection="1">
      <alignment vertical="center"/>
      <protection locked="0"/>
    </xf>
    <xf numFmtId="0" fontId="4" fillId="2" borderId="7" xfId="0" applyFont="1" applyFill="1" applyBorder="1" applyProtection="1">
      <alignment vertical="center"/>
      <protection locked="0"/>
    </xf>
    <xf numFmtId="0" fontId="4" fillId="2" borderId="12" xfId="0" applyFont="1" applyFill="1" applyBorder="1" applyProtection="1">
      <alignment vertical="center"/>
      <protection locked="0"/>
    </xf>
    <xf numFmtId="176" fontId="4" fillId="2" borderId="6" xfId="0" applyNumberFormat="1" applyFont="1" applyFill="1" applyBorder="1" applyProtection="1">
      <alignment vertical="center"/>
      <protection locked="0"/>
    </xf>
    <xf numFmtId="176" fontId="4" fillId="2" borderId="1" xfId="0" applyNumberFormat="1" applyFont="1" applyFill="1" applyBorder="1" applyProtection="1">
      <alignment vertical="center"/>
      <protection locked="0"/>
    </xf>
    <xf numFmtId="176" fontId="4" fillId="2" borderId="7" xfId="0" applyNumberFormat="1" applyFont="1" applyFill="1" applyBorder="1" applyProtection="1">
      <alignment vertical="center"/>
      <protection locked="0"/>
    </xf>
    <xf numFmtId="177" fontId="4" fillId="0" borderId="0" xfId="0" applyNumberFormat="1" applyFont="1">
      <alignment vertical="center"/>
    </xf>
    <xf numFmtId="0" fontId="4" fillId="0" borderId="13" xfId="0" applyFont="1" applyBorder="1" applyProtection="1">
      <alignment vertical="center"/>
      <protection locked="0"/>
    </xf>
    <xf numFmtId="0" fontId="4" fillId="2" borderId="8" xfId="0" applyFont="1" applyFill="1" applyBorder="1" applyProtection="1">
      <alignment vertical="center"/>
      <protection locked="0"/>
    </xf>
    <xf numFmtId="0" fontId="4" fillId="2" borderId="10" xfId="0" applyFont="1" applyFill="1" applyBorder="1" applyProtection="1">
      <alignment vertical="center"/>
      <protection locked="0"/>
    </xf>
    <xf numFmtId="0" fontId="4" fillId="2" borderId="13" xfId="0" applyFont="1" applyFill="1" applyBorder="1" applyProtection="1">
      <alignment vertical="center"/>
      <protection locked="0"/>
    </xf>
    <xf numFmtId="176" fontId="4" fillId="2" borderId="8" xfId="0" applyNumberFormat="1" applyFont="1" applyFill="1" applyBorder="1" applyProtection="1">
      <alignment vertical="center"/>
      <protection locked="0"/>
    </xf>
    <xf numFmtId="176" fontId="4" fillId="2" borderId="9" xfId="0" applyNumberFormat="1" applyFont="1" applyFill="1" applyBorder="1" applyProtection="1">
      <alignment vertical="center"/>
      <protection locked="0"/>
    </xf>
    <xf numFmtId="176" fontId="4" fillId="2" borderId="10" xfId="0" applyNumberFormat="1" applyFont="1" applyFill="1" applyBorder="1" applyProtection="1">
      <alignment vertical="center"/>
      <protection locked="0"/>
    </xf>
    <xf numFmtId="178" fontId="4" fillId="4" borderId="18" xfId="0" applyNumberFormat="1" applyFont="1" applyFill="1" applyBorder="1">
      <alignment vertical="center"/>
    </xf>
    <xf numFmtId="0" fontId="4" fillId="4" borderId="19" xfId="0" applyFont="1" applyFill="1" applyBorder="1">
      <alignment vertical="center"/>
    </xf>
    <xf numFmtId="0" fontId="4" fillId="0" borderId="32" xfId="0" applyFont="1" applyBorder="1">
      <alignment vertical="center"/>
    </xf>
    <xf numFmtId="0" fontId="4" fillId="0" borderId="20" xfId="0" applyFont="1" applyBorder="1">
      <alignment vertical="center"/>
    </xf>
    <xf numFmtId="0" fontId="4" fillId="0" borderId="21" xfId="0" applyFont="1" applyBorder="1">
      <alignment vertical="center"/>
    </xf>
    <xf numFmtId="0" fontId="4" fillId="0" borderId="22" xfId="0" applyFont="1" applyBorder="1">
      <alignment vertical="center"/>
    </xf>
    <xf numFmtId="0" fontId="4" fillId="0" borderId="33" xfId="0" applyFont="1" applyBorder="1">
      <alignment vertical="center"/>
    </xf>
    <xf numFmtId="0" fontId="4" fillId="0" borderId="34" xfId="0" applyFont="1" applyBorder="1" applyAlignment="1">
      <alignment horizontal="right" vertical="center"/>
    </xf>
    <xf numFmtId="176" fontId="4" fillId="2" borderId="23" xfId="0" applyNumberFormat="1" applyFont="1" applyFill="1" applyBorder="1" applyProtection="1">
      <alignment vertical="center"/>
      <protection locked="0"/>
    </xf>
    <xf numFmtId="176" fontId="4" fillId="2" borderId="24" xfId="0" applyNumberFormat="1" applyFont="1" applyFill="1" applyBorder="1" applyProtection="1">
      <alignment vertical="center"/>
      <protection locked="0"/>
    </xf>
    <xf numFmtId="176" fontId="4" fillId="2" borderId="25" xfId="0" applyNumberFormat="1" applyFont="1" applyFill="1" applyBorder="1" applyProtection="1">
      <alignment vertical="center"/>
      <protection locked="0"/>
    </xf>
    <xf numFmtId="176" fontId="4" fillId="0" borderId="3" xfId="0" applyNumberFormat="1" applyFont="1" applyBorder="1">
      <alignment vertical="center"/>
    </xf>
    <xf numFmtId="176" fontId="4" fillId="0" borderId="4" xfId="0" applyNumberFormat="1" applyFont="1" applyBorder="1">
      <alignment vertical="center"/>
    </xf>
    <xf numFmtId="176" fontId="4" fillId="0" borderId="6" xfId="0" applyNumberFormat="1" applyFont="1" applyBorder="1">
      <alignment vertical="center"/>
    </xf>
    <xf numFmtId="176" fontId="4" fillId="0" borderId="1" xfId="0" applyNumberFormat="1" applyFont="1" applyBorder="1">
      <alignment vertical="center"/>
    </xf>
    <xf numFmtId="176" fontId="4" fillId="0" borderId="8" xfId="0" applyNumberFormat="1" applyFont="1" applyBorder="1">
      <alignment vertical="center"/>
    </xf>
    <xf numFmtId="176" fontId="4" fillId="0" borderId="9" xfId="0" applyNumberFormat="1" applyFont="1" applyBorder="1">
      <alignment vertical="center"/>
    </xf>
    <xf numFmtId="0" fontId="4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5" fillId="5" borderId="0" xfId="0" applyFont="1" applyFill="1">
      <alignment vertical="center"/>
    </xf>
    <xf numFmtId="176" fontId="4" fillId="0" borderId="29" xfId="0" applyNumberFormat="1" applyFont="1" applyBorder="1">
      <alignment vertical="center"/>
    </xf>
    <xf numFmtId="176" fontId="4" fillId="0" borderId="30" xfId="0" applyNumberFormat="1" applyFont="1" applyBorder="1">
      <alignment vertical="center"/>
    </xf>
    <xf numFmtId="176" fontId="4" fillId="0" borderId="31" xfId="0" applyNumberFormat="1" applyFont="1" applyBorder="1">
      <alignment vertical="center"/>
    </xf>
    <xf numFmtId="0" fontId="4" fillId="6" borderId="0" xfId="0" applyFont="1" applyFill="1">
      <alignment vertical="center"/>
    </xf>
    <xf numFmtId="178" fontId="4" fillId="6" borderId="0" xfId="0" applyNumberFormat="1" applyFont="1" applyFill="1">
      <alignment vertical="center"/>
    </xf>
    <xf numFmtId="176" fontId="4" fillId="2" borderId="2" xfId="0" applyNumberFormat="1" applyFont="1" applyFill="1" applyBorder="1" applyAlignment="1" applyProtection="1">
      <alignment horizontal="center" vertical="center"/>
      <protection locked="0"/>
    </xf>
    <xf numFmtId="182" fontId="4" fillId="2" borderId="2" xfId="0" applyNumberFormat="1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C6149-20C7-4B0C-82C7-C4938A909234}">
  <sheetPr>
    <pageSetUpPr fitToPage="1"/>
  </sheetPr>
  <dimension ref="A1:U36"/>
  <sheetViews>
    <sheetView showGridLines="0" tabSelected="1" zoomScaleNormal="100" zoomScaleSheetLayoutView="100" workbookViewId="0">
      <pane xSplit="10" topLeftCell="K1" activePane="topRight" state="frozen"/>
      <selection pane="topRight" activeCell="B13" sqref="B13"/>
    </sheetView>
  </sheetViews>
  <sheetFormatPr defaultRowHeight="14.25" outlineLevelCol="1" x14ac:dyDescent="0.4"/>
  <cols>
    <col min="1" max="1" width="17.375" style="3" customWidth="1"/>
    <col min="2" max="9" width="15" style="3" customWidth="1"/>
    <col min="10" max="10" width="8.5" style="3" bestFit="1" customWidth="1"/>
    <col min="11" max="11" width="7.25" style="3" hidden="1" customWidth="1" outlineLevel="1"/>
    <col min="12" max="13" width="12.625" style="3" hidden="1" customWidth="1" outlineLevel="1"/>
    <col min="14" max="15" width="10.125" style="3" hidden="1" customWidth="1" outlineLevel="1"/>
    <col min="16" max="18" width="12.625" style="3" hidden="1" customWidth="1" outlineLevel="1"/>
    <col min="19" max="20" width="9" style="3" hidden="1" customWidth="1" outlineLevel="1"/>
    <col min="21" max="21" width="9" style="3" customWidth="1" collapsed="1"/>
    <col min="22" max="28" width="9" style="3" customWidth="1"/>
    <col min="29" max="16384" width="9" style="3"/>
  </cols>
  <sheetData>
    <row r="1" spans="1:19" ht="20.100000000000001" customHeight="1" x14ac:dyDescent="0.4">
      <c r="L1" s="5"/>
      <c r="M1" s="67" t="s">
        <v>7</v>
      </c>
      <c r="N1" s="67"/>
      <c r="O1" s="67" t="s">
        <v>0</v>
      </c>
      <c r="P1" s="67"/>
      <c r="S1" s="5"/>
    </row>
    <row r="2" spans="1:19" ht="20.100000000000001" customHeight="1" x14ac:dyDescent="0.4">
      <c r="A2" s="1" t="s">
        <v>44</v>
      </c>
      <c r="D2" s="62" t="s">
        <v>43</v>
      </c>
      <c r="E2" s="61"/>
      <c r="F2" s="61"/>
      <c r="M2" s="67" t="s">
        <v>1</v>
      </c>
      <c r="N2" s="67">
        <v>22800</v>
      </c>
      <c r="O2" s="67" t="s">
        <v>1</v>
      </c>
      <c r="P2" s="67">
        <v>26700</v>
      </c>
    </row>
    <row r="3" spans="1:19" ht="20.100000000000001" customHeight="1" x14ac:dyDescent="0.4">
      <c r="A3" s="63" t="s">
        <v>37</v>
      </c>
      <c r="B3" s="1"/>
      <c r="E3" s="2"/>
      <c r="F3" s="4"/>
      <c r="G3" s="4"/>
      <c r="M3" s="67" t="s">
        <v>2</v>
      </c>
      <c r="N3" s="67">
        <v>6700</v>
      </c>
      <c r="O3" s="67" t="s">
        <v>2</v>
      </c>
      <c r="P3" s="67">
        <v>8400</v>
      </c>
    </row>
    <row r="4" spans="1:19" ht="20.100000000000001" customHeight="1" x14ac:dyDescent="0.4">
      <c r="A4" s="63" t="s">
        <v>38</v>
      </c>
      <c r="M4" s="67" t="s">
        <v>3</v>
      </c>
      <c r="N4" s="67">
        <v>13600</v>
      </c>
      <c r="O4" s="67" t="s">
        <v>16</v>
      </c>
      <c r="P4" s="67">
        <f>IF(B6&lt;8,0,900)</f>
        <v>900</v>
      </c>
    </row>
    <row r="5" spans="1:19" ht="20.100000000000001" customHeight="1" thickBot="1" x14ac:dyDescent="0.45">
      <c r="A5" s="63"/>
      <c r="M5" s="67" t="s">
        <v>16</v>
      </c>
      <c r="N5" s="67">
        <f>IF(B6&lt;8,0,1300)</f>
        <v>1300</v>
      </c>
    </row>
    <row r="6" spans="1:19" ht="20.100000000000001" customHeight="1" thickBot="1" x14ac:dyDescent="0.45">
      <c r="A6" s="7" t="s">
        <v>46</v>
      </c>
      <c r="B6" s="70">
        <v>8</v>
      </c>
      <c r="C6" s="3" t="s">
        <v>47</v>
      </c>
      <c r="K6" s="4"/>
      <c r="M6" s="3">
        <f>COUNTIF(C13:C20,"&gt;=1")</f>
        <v>0</v>
      </c>
      <c r="O6" s="3" t="s">
        <v>7</v>
      </c>
      <c r="R6" s="6" t="s">
        <v>0</v>
      </c>
    </row>
    <row r="7" spans="1:19" ht="20.100000000000001" customHeight="1" thickBot="1" x14ac:dyDescent="0.45">
      <c r="A7" s="7" t="s">
        <v>15</v>
      </c>
      <c r="B7" s="69"/>
      <c r="C7" s="3" t="s">
        <v>45</v>
      </c>
      <c r="G7" s="6"/>
      <c r="M7" s="3">
        <f>MAX(C13:C20)</f>
        <v>0</v>
      </c>
      <c r="O7" s="7" t="s">
        <v>1</v>
      </c>
      <c r="P7" s="6">
        <f>IF($B$8="なし",$N$2,$N$2*(10-$B$8)*10/100)</f>
        <v>22800</v>
      </c>
      <c r="R7" s="7" t="s">
        <v>1</v>
      </c>
      <c r="S7" s="6">
        <f>IF($B$8="なし",$P$2,$P$2*(10-$B$8)*10/100)*$M$7/12</f>
        <v>0</v>
      </c>
    </row>
    <row r="8" spans="1:19" ht="20.100000000000001" customHeight="1" thickBot="1" x14ac:dyDescent="0.45">
      <c r="A8" s="7" t="s">
        <v>6</v>
      </c>
      <c r="B8" s="71" t="s">
        <v>48</v>
      </c>
      <c r="C8" s="3" t="s">
        <v>18</v>
      </c>
      <c r="G8" s="6"/>
      <c r="M8" s="3">
        <f>B7-R21</f>
        <v>0</v>
      </c>
      <c r="O8" s="7" t="s">
        <v>2</v>
      </c>
      <c r="P8" s="6">
        <f>IF($B$8="なし",$N$3,$N$3*(10-$B$8)*10/100)</f>
        <v>6700</v>
      </c>
      <c r="R8" s="7" t="s">
        <v>2</v>
      </c>
      <c r="S8" s="6">
        <f>IF($B$8="なし",$P$3,$P$3*(10-$B$8)*10/100)*$M$7/12</f>
        <v>0</v>
      </c>
    </row>
    <row r="9" spans="1:19" ht="20.100000000000001" customHeight="1" thickBot="1" x14ac:dyDescent="0.45">
      <c r="A9" s="7" t="s">
        <v>4</v>
      </c>
      <c r="B9" s="71" t="s">
        <v>19</v>
      </c>
      <c r="C9" s="3" t="s">
        <v>17</v>
      </c>
      <c r="G9" s="6"/>
      <c r="H9" s="6"/>
      <c r="O9" s="7" t="s">
        <v>3</v>
      </c>
      <c r="P9" s="6">
        <f>IF($B$8="なし",$N$4,$N$4*(10-$B$8)*10/100)</f>
        <v>13600</v>
      </c>
      <c r="R9" s="7" t="s">
        <v>16</v>
      </c>
      <c r="S9" s="6">
        <f>IF($B$8="なし",$P$4,$P$4*(10-$B$8)*10/100)*$M$7/12</f>
        <v>0</v>
      </c>
    </row>
    <row r="10" spans="1:19" x14ac:dyDescent="0.4">
      <c r="I10" s="7"/>
      <c r="J10" s="7"/>
      <c r="K10" s="7"/>
      <c r="O10" s="7" t="s">
        <v>16</v>
      </c>
      <c r="P10" s="6">
        <f>IF($B$8="なし",$N$5,$N$5*(10-$B$8)*10/100)</f>
        <v>1300</v>
      </c>
    </row>
    <row r="11" spans="1:19" ht="20.100000000000001" customHeight="1" thickBot="1" x14ac:dyDescent="0.45">
      <c r="B11" s="3" t="s">
        <v>28</v>
      </c>
      <c r="F11" s="7"/>
      <c r="G11" s="7"/>
      <c r="H11" s="6"/>
      <c r="I11" s="7"/>
      <c r="J11" s="7"/>
      <c r="K11" s="7"/>
      <c r="M11" s="6"/>
      <c r="N11" s="6"/>
    </row>
    <row r="12" spans="1:19" ht="42" customHeight="1" thickTop="1" thickBot="1" x14ac:dyDescent="0.45">
      <c r="A12" s="8" t="s">
        <v>13</v>
      </c>
      <c r="B12" s="9" t="s">
        <v>14</v>
      </c>
      <c r="C12" s="10" t="s">
        <v>27</v>
      </c>
      <c r="D12" s="10" t="s">
        <v>8</v>
      </c>
      <c r="E12" s="10" t="s">
        <v>22</v>
      </c>
      <c r="F12" s="10" t="s">
        <v>24</v>
      </c>
      <c r="G12" s="10" t="s">
        <v>23</v>
      </c>
      <c r="H12" s="11" t="str">
        <f>IF(B6&lt;8,"入力不要","④子育て"&amp;CHAR(10)&amp;"　所得割")</f>
        <v>④子育て
　所得割</v>
      </c>
      <c r="I12" s="12" t="s">
        <v>11</v>
      </c>
      <c r="J12" s="13" t="s">
        <v>5</v>
      </c>
      <c r="K12" s="14"/>
      <c r="L12" s="15" t="s">
        <v>25</v>
      </c>
      <c r="M12" s="3" t="s">
        <v>9</v>
      </c>
      <c r="N12" s="15" t="s">
        <v>20</v>
      </c>
      <c r="O12" s="15" t="s">
        <v>26</v>
      </c>
      <c r="P12" s="15" t="s">
        <v>21</v>
      </c>
      <c r="Q12" s="15" t="s">
        <v>10</v>
      </c>
      <c r="R12" s="15" t="s">
        <v>12</v>
      </c>
    </row>
    <row r="13" spans="1:19" ht="20.100000000000001" customHeight="1" x14ac:dyDescent="0.4">
      <c r="A13" s="16"/>
      <c r="B13" s="17"/>
      <c r="C13" s="18"/>
      <c r="D13" s="19"/>
      <c r="E13" s="20"/>
      <c r="F13" s="21"/>
      <c r="G13" s="21"/>
      <c r="H13" s="22"/>
      <c r="I13" s="23">
        <f>IF(R13=MAX($R$13:$R$20),IF(COUNTIF($R$13:$R$20,R13)&gt;0,R13+($M$8/COUNTIF($R$13:$R$20,R13)),R13+$M$8),R13)</f>
        <v>0</v>
      </c>
      <c r="J13" s="24" t="e">
        <f t="shared" ref="J13:J20" si="0">ROUND(I13/SUM($I$13:$I$20)%,1)</f>
        <v>#DIV/0!</v>
      </c>
      <c r="K13" s="14"/>
      <c r="L13" s="25">
        <f t="shared" ref="L13:L20" si="1">IF(B13&lt;6,IF(C13&gt;=1,$P$7/2+$P$8/2,0),IF(B13&lt;18,IF(C13&gt;=1,$P$7+$P$8,0),IF(C13&gt;=1,$P$7+$P$8+$P$10,0)))</f>
        <v>0</v>
      </c>
      <c r="M13" s="26">
        <f t="shared" ref="M13:M20" si="2">C13/12</f>
        <v>0</v>
      </c>
      <c r="N13" s="27">
        <f t="shared" ref="N13:N20" si="3">ROUND((E13+F13+L13)*M13,0)</f>
        <v>0</v>
      </c>
      <c r="O13" s="27">
        <f t="shared" ref="O13:O20" si="4">IF(D13&gt;=1,$P$9,0)</f>
        <v>0</v>
      </c>
      <c r="P13" s="27">
        <f t="shared" ref="P13:P20" si="5">ROUND((G13+O13)*D13/12,0)</f>
        <v>0</v>
      </c>
      <c r="Q13" s="27">
        <f>ROUNDDOWN(IF(C13=0,0,IF($B$9="人数割",($S$7+$S$8+$S$9)/$M$6,IF($B$9="月数割",($S$7+$S$8+$S$9)/SUM($C$13:$C$20)*C13,($S$7+$S$8+$S$9)*((N13+P13)/SUM($N$13:$N$20))))),0)</f>
        <v>0</v>
      </c>
      <c r="R13" s="28">
        <f t="shared" ref="R13:R20" si="6">ROUNDDOWN(N13+P13+Q13,-2)</f>
        <v>0</v>
      </c>
    </row>
    <row r="14" spans="1:19" ht="20.100000000000001" customHeight="1" x14ac:dyDescent="0.4">
      <c r="A14" s="29"/>
      <c r="B14" s="30"/>
      <c r="C14" s="31"/>
      <c r="D14" s="32"/>
      <c r="E14" s="33"/>
      <c r="F14" s="34"/>
      <c r="G14" s="34"/>
      <c r="H14" s="35"/>
      <c r="I14" s="23">
        <f>IF(R14=MAX($R$13:$R$20),IF(COUNTIF($R$13:$R$20,R14)&gt;0,R14+($M$8/COUNTIF($R$13:$R$20,R14)),R14+$M$8),R14)</f>
        <v>0</v>
      </c>
      <c r="J14" s="24" t="e">
        <f t="shared" si="0"/>
        <v>#DIV/0!</v>
      </c>
      <c r="K14" s="14"/>
      <c r="L14" s="25">
        <f t="shared" si="1"/>
        <v>0</v>
      </c>
      <c r="M14" s="36">
        <f t="shared" si="2"/>
        <v>0</v>
      </c>
      <c r="N14" s="27">
        <f t="shared" si="3"/>
        <v>0</v>
      </c>
      <c r="O14" s="27">
        <f t="shared" si="4"/>
        <v>0</v>
      </c>
      <c r="P14" s="27">
        <f t="shared" si="5"/>
        <v>0</v>
      </c>
      <c r="Q14" s="27">
        <f>ROUNDDOWN(IF(C14=0,0,IF($B$9="人数割",($S$7+$S$8+$S$9)/$M$6,IF($B$9="月数割",($S$7+$S$8+$S$9)/SUM($C$13:$C$20)*C14,($S$7+$S$8+$S$9)*((N14+P14)/SUM($N$13:$N$20))))),0)</f>
        <v>0</v>
      </c>
      <c r="R14" s="28">
        <f t="shared" si="6"/>
        <v>0</v>
      </c>
    </row>
    <row r="15" spans="1:19" ht="20.100000000000001" customHeight="1" x14ac:dyDescent="0.4">
      <c r="A15" s="29"/>
      <c r="B15" s="30"/>
      <c r="C15" s="31"/>
      <c r="D15" s="32"/>
      <c r="E15" s="33"/>
      <c r="F15" s="34"/>
      <c r="G15" s="34"/>
      <c r="H15" s="35"/>
      <c r="I15" s="23">
        <f>IF(R15=MAX($R$13:$R$20),IF(COUNTIF($R$13:$R$20,R15)&gt;0,R15+($M$8/COUNTIF($R$13:$R$20,R15)),R15+$M$8),R15)</f>
        <v>0</v>
      </c>
      <c r="J15" s="24" t="e">
        <f t="shared" si="0"/>
        <v>#DIV/0!</v>
      </c>
      <c r="K15" s="14"/>
      <c r="L15" s="25">
        <f t="shared" si="1"/>
        <v>0</v>
      </c>
      <c r="M15" s="36">
        <f t="shared" si="2"/>
        <v>0</v>
      </c>
      <c r="N15" s="27">
        <f t="shared" si="3"/>
        <v>0</v>
      </c>
      <c r="O15" s="27">
        <f t="shared" si="4"/>
        <v>0</v>
      </c>
      <c r="P15" s="27">
        <f t="shared" si="5"/>
        <v>0</v>
      </c>
      <c r="Q15" s="27">
        <f>ROUNDDOWN(IF(C15=0,0,IF($B$9="人数割",($S$7+$S$8+$S$9)/$M$6,IF($B$9="月数割",($S$7+$S$8+$S$9)/SUM($C$13:$C$20)*C15,($S$7+$S$8+$S$9)*((N15+P15)/SUM($N$13:$N$20))))),0)</f>
        <v>0</v>
      </c>
      <c r="R15" s="28">
        <f t="shared" si="6"/>
        <v>0</v>
      </c>
    </row>
    <row r="16" spans="1:19" ht="20.100000000000001" customHeight="1" x14ac:dyDescent="0.4">
      <c r="A16" s="29"/>
      <c r="B16" s="30"/>
      <c r="C16" s="31"/>
      <c r="D16" s="32"/>
      <c r="E16" s="33"/>
      <c r="F16" s="34"/>
      <c r="G16" s="34"/>
      <c r="H16" s="35"/>
      <c r="I16" s="23">
        <f>IF(R16=MAX($R$13:$R$20),IF(COUNTIF($R$13:$R$20,R16)&gt;0,R16+($M$8/COUNTIF($R$13:$R$20,R16)),R16+$M$8),R16)</f>
        <v>0</v>
      </c>
      <c r="J16" s="24" t="e">
        <f t="shared" si="0"/>
        <v>#DIV/0!</v>
      </c>
      <c r="K16" s="14"/>
      <c r="L16" s="25">
        <f t="shared" si="1"/>
        <v>0</v>
      </c>
      <c r="M16" s="36">
        <f t="shared" si="2"/>
        <v>0</v>
      </c>
      <c r="N16" s="27">
        <f t="shared" si="3"/>
        <v>0</v>
      </c>
      <c r="O16" s="27">
        <f t="shared" si="4"/>
        <v>0</v>
      </c>
      <c r="P16" s="27">
        <f t="shared" si="5"/>
        <v>0</v>
      </c>
      <c r="Q16" s="27">
        <f>ROUNDDOWN(IF(C16=0,0,IF($B$9="人数割",($S$7+$S$8+$S$9)/$M$6,IF($B$9="月数割",($S$7+$S$8+$S$9)/SUM($C$13:$C$20)*C16,($S$7+$S$8+$S$9)*((N16+P16)/SUM($N$13:$N$20))))),0)</f>
        <v>0</v>
      </c>
      <c r="R16" s="28">
        <f t="shared" si="6"/>
        <v>0</v>
      </c>
    </row>
    <row r="17" spans="1:18" ht="20.100000000000001" customHeight="1" x14ac:dyDescent="0.4">
      <c r="A17" s="29"/>
      <c r="B17" s="30"/>
      <c r="C17" s="31"/>
      <c r="D17" s="32"/>
      <c r="E17" s="33"/>
      <c r="F17" s="34"/>
      <c r="G17" s="34"/>
      <c r="H17" s="35"/>
      <c r="I17" s="23">
        <f>IF(R17=MAX($R$13:$R$20),IF(COUNTIF($R$13:$R$20,R17)&gt;0,R17+($M$8/COUNTIF($R$13:$R$20,R17)),R17+$M$8),R17)</f>
        <v>0</v>
      </c>
      <c r="J17" s="24" t="e">
        <f t="shared" si="0"/>
        <v>#DIV/0!</v>
      </c>
      <c r="K17" s="14"/>
      <c r="L17" s="25">
        <f t="shared" si="1"/>
        <v>0</v>
      </c>
      <c r="M17" s="36">
        <f t="shared" si="2"/>
        <v>0</v>
      </c>
      <c r="N17" s="27">
        <f t="shared" si="3"/>
        <v>0</v>
      </c>
      <c r="O17" s="27">
        <f t="shared" si="4"/>
        <v>0</v>
      </c>
      <c r="P17" s="27">
        <f t="shared" si="5"/>
        <v>0</v>
      </c>
      <c r="Q17" s="27">
        <f>ROUNDDOWN(IF(C17=0,0,IF($B$9="人数割",($S$7+$S$8+$S$9)/$M$6,IF($B$9="月数割",($S$7+$S$8+$S$9)/SUM($C$13:$C$20)*C17,($S$7+$S$8+$S$9)*((N17+P17)/SUM($N$13:$N$20))))),0)</f>
        <v>0</v>
      </c>
      <c r="R17" s="28">
        <f t="shared" si="6"/>
        <v>0</v>
      </c>
    </row>
    <row r="18" spans="1:18" ht="20.100000000000001" customHeight="1" x14ac:dyDescent="0.4">
      <c r="A18" s="29"/>
      <c r="B18" s="30"/>
      <c r="C18" s="31"/>
      <c r="D18" s="32"/>
      <c r="E18" s="33"/>
      <c r="F18" s="34"/>
      <c r="G18" s="34"/>
      <c r="H18" s="35"/>
      <c r="I18" s="23">
        <f>IF(R18=MAX($R$13:$R$20),IF(COUNTIF($R$13:$R$20,R18)&gt;0,R18+($M$8/COUNTIF($R$13:$R$20,R18)),R18+$M$8),R18)</f>
        <v>0</v>
      </c>
      <c r="J18" s="24" t="e">
        <f t="shared" si="0"/>
        <v>#DIV/0!</v>
      </c>
      <c r="K18" s="14"/>
      <c r="L18" s="25">
        <f t="shared" si="1"/>
        <v>0</v>
      </c>
      <c r="M18" s="36">
        <f t="shared" si="2"/>
        <v>0</v>
      </c>
      <c r="N18" s="27">
        <f t="shared" si="3"/>
        <v>0</v>
      </c>
      <c r="O18" s="27">
        <f t="shared" si="4"/>
        <v>0</v>
      </c>
      <c r="P18" s="27">
        <f t="shared" si="5"/>
        <v>0</v>
      </c>
      <c r="Q18" s="27">
        <f>ROUNDDOWN(IF(C18=0,0,IF($B$9="人数割",($S$7+$S$8+$S$9)/$M$6,IF($B$9="月数割",($S$7+$S$8+$S$9)/SUM($C$13:$C$20)*C18,($S$7+$S$8+$S$9)*((N18+P18)/SUM($N$13:$N$20))))),0)</f>
        <v>0</v>
      </c>
      <c r="R18" s="28">
        <f t="shared" si="6"/>
        <v>0</v>
      </c>
    </row>
    <row r="19" spans="1:18" ht="20.100000000000001" customHeight="1" x14ac:dyDescent="0.4">
      <c r="A19" s="29"/>
      <c r="B19" s="30"/>
      <c r="C19" s="31"/>
      <c r="D19" s="32"/>
      <c r="E19" s="33"/>
      <c r="F19" s="34"/>
      <c r="G19" s="34"/>
      <c r="H19" s="35"/>
      <c r="I19" s="23">
        <f>IF(R19=MAX($R$13:$R$20),IF(COUNTIF($R$13:$R$20,R19)&gt;0,R19+($M$8/COUNTIF($R$13:$R$20,R19)),R19+$M$8),R19)</f>
        <v>0</v>
      </c>
      <c r="J19" s="24" t="e">
        <f t="shared" si="0"/>
        <v>#DIV/0!</v>
      </c>
      <c r="K19" s="14"/>
      <c r="L19" s="25">
        <f t="shared" si="1"/>
        <v>0</v>
      </c>
      <c r="M19" s="36">
        <f t="shared" si="2"/>
        <v>0</v>
      </c>
      <c r="N19" s="27">
        <f t="shared" si="3"/>
        <v>0</v>
      </c>
      <c r="O19" s="27">
        <f t="shared" si="4"/>
        <v>0</v>
      </c>
      <c r="P19" s="27">
        <f t="shared" si="5"/>
        <v>0</v>
      </c>
      <c r="Q19" s="27">
        <f>ROUNDDOWN(IF(C19=0,0,IF($B$9="人数割",($S$7+$S$8+$S$9)/$M$6,IF($B$9="月数割",($S$7+$S$8+$S$9)/SUM($C$13:$C$20)*C19,($S$7+$S$8+$S$9)*((N19+P19)/SUM($N$13:$N$20))))),0)</f>
        <v>0</v>
      </c>
      <c r="R19" s="28">
        <f t="shared" si="6"/>
        <v>0</v>
      </c>
    </row>
    <row r="20" spans="1:18" ht="20.100000000000001" customHeight="1" thickBot="1" x14ac:dyDescent="0.45">
      <c r="A20" s="37"/>
      <c r="B20" s="38"/>
      <c r="C20" s="39"/>
      <c r="D20" s="40"/>
      <c r="E20" s="41"/>
      <c r="F20" s="42"/>
      <c r="G20" s="42"/>
      <c r="H20" s="43"/>
      <c r="I20" s="44">
        <f>IF(R20=MAX($R$13:$R$20),IF(COUNTIF($R$13:$R$20,R20)&gt;0,R20+($M$8/COUNTIF($R$13:$R$20,R20)),R20+$M$8),R20)</f>
        <v>0</v>
      </c>
      <c r="J20" s="45" t="e">
        <f t="shared" si="0"/>
        <v>#DIV/0!</v>
      </c>
      <c r="K20" s="14"/>
      <c r="L20" s="25">
        <f t="shared" si="1"/>
        <v>0</v>
      </c>
      <c r="M20" s="36">
        <f t="shared" si="2"/>
        <v>0</v>
      </c>
      <c r="N20" s="27">
        <f t="shared" si="3"/>
        <v>0</v>
      </c>
      <c r="O20" s="27">
        <f t="shared" si="4"/>
        <v>0</v>
      </c>
      <c r="P20" s="27">
        <f t="shared" si="5"/>
        <v>0</v>
      </c>
      <c r="Q20" s="27">
        <f>ROUNDDOWN(IF(C20=0,0,IF($B$9="人数割",($S$7+$S$8+$S$9)/$M$6,IF($B$9="月数割",($S$7+$S$8+$S$9)/SUM($C$13:$C$20)*C20,($S$7+$S$8+$S$9)*((N20+P20)/SUM($N$13:$N$20))))),0)</f>
        <v>0</v>
      </c>
      <c r="R20" s="28">
        <f t="shared" si="6"/>
        <v>0</v>
      </c>
    </row>
    <row r="21" spans="1:18" ht="20.100000000000001" customHeight="1" x14ac:dyDescent="0.4">
      <c r="I21" s="68">
        <f>SUM(I13:I20)</f>
        <v>0</v>
      </c>
      <c r="J21" s="67" t="e">
        <f>ROUND(R21/SUM($R$13:$R$20)%,0)</f>
        <v>#DIV/0!</v>
      </c>
      <c r="N21" s="27"/>
      <c r="O21" s="27"/>
      <c r="P21" s="27"/>
      <c r="Q21" s="27"/>
      <c r="R21" s="27">
        <f>SUM(R13:R20)</f>
        <v>0</v>
      </c>
    </row>
    <row r="22" spans="1:18" ht="20.100000000000001" customHeight="1" x14ac:dyDescent="0.4">
      <c r="I22" s="27"/>
      <c r="N22" s="27"/>
      <c r="O22" s="27"/>
      <c r="P22" s="27"/>
      <c r="Q22" s="27"/>
      <c r="R22" s="27"/>
    </row>
    <row r="23" spans="1:18" ht="20.100000000000001" customHeight="1" x14ac:dyDescent="0.4">
      <c r="A23" s="3" t="s">
        <v>41</v>
      </c>
    </row>
    <row r="24" spans="1:18" ht="20.100000000000001" customHeight="1" x14ac:dyDescent="0.4">
      <c r="A24" s="63" t="s">
        <v>37</v>
      </c>
    </row>
    <row r="25" spans="1:18" ht="20.100000000000001" customHeight="1" thickBot="1" x14ac:dyDescent="0.45">
      <c r="A25" s="63" t="s">
        <v>38</v>
      </c>
    </row>
    <row r="26" spans="1:18" ht="20.100000000000001" customHeight="1" x14ac:dyDescent="0.4">
      <c r="A26" s="46" t="s">
        <v>39</v>
      </c>
      <c r="B26" s="47" t="s">
        <v>29</v>
      </c>
      <c r="C26" s="48" t="s">
        <v>30</v>
      </c>
      <c r="D26" s="48" t="s">
        <v>31</v>
      </c>
      <c r="E26" s="48" t="s">
        <v>32</v>
      </c>
      <c r="F26" s="48" t="s">
        <v>33</v>
      </c>
      <c r="G26" s="48" t="s">
        <v>34</v>
      </c>
      <c r="H26" s="48" t="s">
        <v>35</v>
      </c>
      <c r="I26" s="49" t="s">
        <v>36</v>
      </c>
    </row>
    <row r="27" spans="1:18" ht="20.100000000000001" customHeight="1" x14ac:dyDescent="0.4">
      <c r="A27" s="50" t="s">
        <v>42</v>
      </c>
      <c r="B27" s="64">
        <f>B7-SUM(C27:I27)</f>
        <v>0</v>
      </c>
      <c r="C27" s="65">
        <f>ROUNDDOWN(B7/8,-3)</f>
        <v>0</v>
      </c>
      <c r="D27" s="65">
        <f t="shared" ref="D27:I27" si="7">C27</f>
        <v>0</v>
      </c>
      <c r="E27" s="65">
        <f t="shared" si="7"/>
        <v>0</v>
      </c>
      <c r="F27" s="65">
        <f t="shared" si="7"/>
        <v>0</v>
      </c>
      <c r="G27" s="65">
        <f t="shared" si="7"/>
        <v>0</v>
      </c>
      <c r="H27" s="65">
        <f t="shared" si="7"/>
        <v>0</v>
      </c>
      <c r="I27" s="66">
        <f t="shared" si="7"/>
        <v>0</v>
      </c>
    </row>
    <row r="28" spans="1:18" ht="20.100000000000001" customHeight="1" thickBot="1" x14ac:dyDescent="0.45">
      <c r="A28" s="51" t="s">
        <v>40</v>
      </c>
      <c r="B28" s="52"/>
      <c r="C28" s="53"/>
      <c r="D28" s="53"/>
      <c r="E28" s="53"/>
      <c r="F28" s="53"/>
      <c r="G28" s="53"/>
      <c r="H28" s="53"/>
      <c r="I28" s="54"/>
    </row>
    <row r="29" spans="1:18" ht="20.100000000000001" customHeight="1" x14ac:dyDescent="0.4">
      <c r="A29" s="16"/>
      <c r="B29" s="55" t="e">
        <f t="shared" ref="B29:I29" si="8">IF(SUM($B$28:$I$28)&gt;1,B$28*$J$13%,B$27*$J$13%)</f>
        <v>#DIV/0!</v>
      </c>
      <c r="C29" s="56" t="e">
        <f t="shared" si="8"/>
        <v>#DIV/0!</v>
      </c>
      <c r="D29" s="56" t="e">
        <f t="shared" si="8"/>
        <v>#DIV/0!</v>
      </c>
      <c r="E29" s="56" t="e">
        <f t="shared" si="8"/>
        <v>#DIV/0!</v>
      </c>
      <c r="F29" s="56" t="e">
        <f t="shared" si="8"/>
        <v>#DIV/0!</v>
      </c>
      <c r="G29" s="56" t="e">
        <f t="shared" si="8"/>
        <v>#DIV/0!</v>
      </c>
      <c r="H29" s="56" t="e">
        <f t="shared" si="8"/>
        <v>#DIV/0!</v>
      </c>
      <c r="I29" s="56" t="e">
        <f t="shared" si="8"/>
        <v>#DIV/0!</v>
      </c>
    </row>
    <row r="30" spans="1:18" ht="20.100000000000001" customHeight="1" x14ac:dyDescent="0.4">
      <c r="A30" s="29"/>
      <c r="B30" s="57" t="e">
        <f t="shared" ref="B30:I30" si="9">IF(SUM($B$28:$I$28)&gt;1,B$28*$J$14%,B$27*$J$14%)</f>
        <v>#DIV/0!</v>
      </c>
      <c r="C30" s="58" t="e">
        <f t="shared" si="9"/>
        <v>#DIV/0!</v>
      </c>
      <c r="D30" s="58" t="e">
        <f t="shared" si="9"/>
        <v>#DIV/0!</v>
      </c>
      <c r="E30" s="58" t="e">
        <f t="shared" si="9"/>
        <v>#DIV/0!</v>
      </c>
      <c r="F30" s="58" t="e">
        <f t="shared" si="9"/>
        <v>#DIV/0!</v>
      </c>
      <c r="G30" s="58" t="e">
        <f t="shared" si="9"/>
        <v>#DIV/0!</v>
      </c>
      <c r="H30" s="58" t="e">
        <f t="shared" si="9"/>
        <v>#DIV/0!</v>
      </c>
      <c r="I30" s="58" t="e">
        <f t="shared" si="9"/>
        <v>#DIV/0!</v>
      </c>
    </row>
    <row r="31" spans="1:18" ht="20.100000000000001" customHeight="1" x14ac:dyDescent="0.4">
      <c r="A31" s="29"/>
      <c r="B31" s="57" t="e">
        <f t="shared" ref="B31:I31" si="10">IF(SUM($B$28:$I$28)&gt;1,B$28*$J$15%,B$27*$J$15%)</f>
        <v>#DIV/0!</v>
      </c>
      <c r="C31" s="58" t="e">
        <f t="shared" si="10"/>
        <v>#DIV/0!</v>
      </c>
      <c r="D31" s="58" t="e">
        <f t="shared" si="10"/>
        <v>#DIV/0!</v>
      </c>
      <c r="E31" s="58" t="e">
        <f t="shared" si="10"/>
        <v>#DIV/0!</v>
      </c>
      <c r="F31" s="58" t="e">
        <f t="shared" si="10"/>
        <v>#DIV/0!</v>
      </c>
      <c r="G31" s="58" t="e">
        <f t="shared" si="10"/>
        <v>#DIV/0!</v>
      </c>
      <c r="H31" s="58" t="e">
        <f t="shared" si="10"/>
        <v>#DIV/0!</v>
      </c>
      <c r="I31" s="58" t="e">
        <f t="shared" si="10"/>
        <v>#DIV/0!</v>
      </c>
    </row>
    <row r="32" spans="1:18" ht="20.100000000000001" customHeight="1" x14ac:dyDescent="0.4">
      <c r="A32" s="29"/>
      <c r="B32" s="57" t="e">
        <f t="shared" ref="B32:I32" si="11">IF(SUM($B$28:$I$28)&gt;1,B$28*$J$16%,B$27*$J$16%)</f>
        <v>#DIV/0!</v>
      </c>
      <c r="C32" s="58" t="e">
        <f t="shared" si="11"/>
        <v>#DIV/0!</v>
      </c>
      <c r="D32" s="58" t="e">
        <f t="shared" si="11"/>
        <v>#DIV/0!</v>
      </c>
      <c r="E32" s="58" t="e">
        <f t="shared" si="11"/>
        <v>#DIV/0!</v>
      </c>
      <c r="F32" s="58" t="e">
        <f t="shared" si="11"/>
        <v>#DIV/0!</v>
      </c>
      <c r="G32" s="58" t="e">
        <f t="shared" si="11"/>
        <v>#DIV/0!</v>
      </c>
      <c r="H32" s="58" t="e">
        <f t="shared" si="11"/>
        <v>#DIV/0!</v>
      </c>
      <c r="I32" s="58" t="e">
        <f t="shared" si="11"/>
        <v>#DIV/0!</v>
      </c>
    </row>
    <row r="33" spans="1:9" ht="20.100000000000001" customHeight="1" x14ac:dyDescent="0.4">
      <c r="A33" s="29"/>
      <c r="B33" s="57" t="e">
        <f t="shared" ref="B33:I33" si="12">IF(SUM($B$28:$I$28)&gt;1,B$28*$J$17%,B$27*$J$17%)</f>
        <v>#DIV/0!</v>
      </c>
      <c r="C33" s="58" t="e">
        <f t="shared" si="12"/>
        <v>#DIV/0!</v>
      </c>
      <c r="D33" s="58" t="e">
        <f t="shared" si="12"/>
        <v>#DIV/0!</v>
      </c>
      <c r="E33" s="58" t="e">
        <f t="shared" si="12"/>
        <v>#DIV/0!</v>
      </c>
      <c r="F33" s="58" t="e">
        <f t="shared" si="12"/>
        <v>#DIV/0!</v>
      </c>
      <c r="G33" s="58" t="e">
        <f t="shared" si="12"/>
        <v>#DIV/0!</v>
      </c>
      <c r="H33" s="58" t="e">
        <f t="shared" si="12"/>
        <v>#DIV/0!</v>
      </c>
      <c r="I33" s="58" t="e">
        <f t="shared" si="12"/>
        <v>#DIV/0!</v>
      </c>
    </row>
    <row r="34" spans="1:9" ht="20.100000000000001" customHeight="1" x14ac:dyDescent="0.4">
      <c r="A34" s="29"/>
      <c r="B34" s="57" t="e">
        <f t="shared" ref="B34:I34" si="13">IF(SUM($B$28:$I$28)&gt;1,B$28*$J$18%,B$27*$J$18%)</f>
        <v>#DIV/0!</v>
      </c>
      <c r="C34" s="58" t="e">
        <f t="shared" si="13"/>
        <v>#DIV/0!</v>
      </c>
      <c r="D34" s="58" t="e">
        <f t="shared" si="13"/>
        <v>#DIV/0!</v>
      </c>
      <c r="E34" s="58" t="e">
        <f t="shared" si="13"/>
        <v>#DIV/0!</v>
      </c>
      <c r="F34" s="58" t="e">
        <f t="shared" si="13"/>
        <v>#DIV/0!</v>
      </c>
      <c r="G34" s="58" t="e">
        <f t="shared" si="13"/>
        <v>#DIV/0!</v>
      </c>
      <c r="H34" s="58" t="e">
        <f t="shared" si="13"/>
        <v>#DIV/0!</v>
      </c>
      <c r="I34" s="58" t="e">
        <f t="shared" si="13"/>
        <v>#DIV/0!</v>
      </c>
    </row>
    <row r="35" spans="1:9" ht="20.100000000000001" customHeight="1" x14ac:dyDescent="0.4">
      <c r="A35" s="29"/>
      <c r="B35" s="57" t="e">
        <f t="shared" ref="B35:I35" si="14">IF(SUM($B$28:$I$28)&gt;1,B$28*$J$19%,B$27*$J$19%)</f>
        <v>#DIV/0!</v>
      </c>
      <c r="C35" s="58" t="e">
        <f t="shared" si="14"/>
        <v>#DIV/0!</v>
      </c>
      <c r="D35" s="58" t="e">
        <f t="shared" si="14"/>
        <v>#DIV/0!</v>
      </c>
      <c r="E35" s="58" t="e">
        <f t="shared" si="14"/>
        <v>#DIV/0!</v>
      </c>
      <c r="F35" s="58" t="e">
        <f t="shared" si="14"/>
        <v>#DIV/0!</v>
      </c>
      <c r="G35" s="58" t="e">
        <f t="shared" si="14"/>
        <v>#DIV/0!</v>
      </c>
      <c r="H35" s="58" t="e">
        <f t="shared" si="14"/>
        <v>#DIV/0!</v>
      </c>
      <c r="I35" s="58" t="e">
        <f t="shared" si="14"/>
        <v>#DIV/0!</v>
      </c>
    </row>
    <row r="36" spans="1:9" ht="20.100000000000001" customHeight="1" thickBot="1" x14ac:dyDescent="0.45">
      <c r="A36" s="37"/>
      <c r="B36" s="59" t="e">
        <f t="shared" ref="B36:I36" si="15">IF(SUM($B$28:$I$28)&gt;1,B$28*$J$20%,B$27*$J$20%)</f>
        <v>#DIV/0!</v>
      </c>
      <c r="C36" s="60" t="e">
        <f t="shared" si="15"/>
        <v>#DIV/0!</v>
      </c>
      <c r="D36" s="60" t="e">
        <f t="shared" si="15"/>
        <v>#DIV/0!</v>
      </c>
      <c r="E36" s="60" t="e">
        <f t="shared" si="15"/>
        <v>#DIV/0!</v>
      </c>
      <c r="F36" s="60" t="e">
        <f t="shared" si="15"/>
        <v>#DIV/0!</v>
      </c>
      <c r="G36" s="60" t="e">
        <f t="shared" si="15"/>
        <v>#DIV/0!</v>
      </c>
      <c r="H36" s="60" t="e">
        <f t="shared" si="15"/>
        <v>#DIV/0!</v>
      </c>
      <c r="I36" s="60" t="e">
        <f t="shared" si="15"/>
        <v>#DIV/0!</v>
      </c>
    </row>
  </sheetData>
  <sheetProtection algorithmName="SHA-512" hashValue="NTxl88fE+f7OYQHDi0U1DfQ6xe0SmjXeZYx5A0+a60QsDuVX+fuBFfGiKuwH8ZxV602fFyp5YIDAFErtpTJAcw==" saltValue="udjkozFoDhL5rlZsYwS1Lg==" spinCount="100000" sheet="1" objects="1" scenarios="1" selectLockedCells="1"/>
  <phoneticPr fontId="1"/>
  <dataValidations count="2">
    <dataValidation type="list" allowBlank="1" showInputMessage="1" showErrorMessage="1" sqref="B8" xr:uid="{2E85C8E1-D85D-4666-8017-895E5F02CC44}">
      <formula1>"7,5,2,なし"</formula1>
    </dataValidation>
    <dataValidation type="list" allowBlank="1" showInputMessage="1" showErrorMessage="1" sqref="B9" xr:uid="{561914B1-888A-4F00-A39B-9F48A48EEA5B}">
      <formula1>"人数割,月数割,所得按分"</formula1>
    </dataValidation>
  </dataValidations>
  <pageMargins left="0.7" right="0.7" top="0.75" bottom="0.75" header="0.3" footer="0.3"/>
  <pageSetup paperSize="8" scale="65" orientation="landscape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内訳書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2026-03-19T08:11:02Z</cp:lastPrinted>
  <dcterms:created xsi:type="dcterms:W3CDTF">2026-01-14T00:11:51Z</dcterms:created>
  <dcterms:modified xsi:type="dcterms:W3CDTF">2026-03-24T01:51:21Z</dcterms:modified>
</cp:coreProperties>
</file>